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dimovaLE\Desktop\ИТОГИ НОК 2020\"/>
    </mc:Choice>
  </mc:AlternateContent>
  <bookViews>
    <workbookView xWindow="0" yWindow="0" windowWidth="23040" windowHeight="8535"/>
  </bookViews>
  <sheets>
    <sheet name="Лист1" sheetId="1" r:id="rId1"/>
  </sheets>
  <definedNames>
    <definedName name="_xlnm._FilterDatabase" localSheetId="0" hidden="1">Лист1!$A$1:$BT$35</definedName>
  </definedNames>
  <calcPr calcId="152511"/>
</workbook>
</file>

<file path=xl/calcChain.xml><?xml version="1.0" encoding="utf-8"?>
<calcChain xmlns="http://schemas.openxmlformats.org/spreadsheetml/2006/main">
  <c r="BS2" i="1" l="1"/>
  <c r="BF2" i="1"/>
  <c r="AI2" i="1"/>
  <c r="W2" i="1"/>
  <c r="BQ26" i="1"/>
  <c r="BM26" i="1"/>
  <c r="BI26" i="1"/>
  <c r="BS26" i="1" s="1"/>
  <c r="BD26" i="1"/>
  <c r="AZ26" i="1"/>
  <c r="AW26" i="1"/>
  <c r="AR26" i="1"/>
  <c r="AS26" i="1" s="1"/>
  <c r="AG26" i="1"/>
  <c r="AH26" i="1" s="1"/>
  <c r="AC26" i="1"/>
  <c r="T26" i="1"/>
  <c r="U26" i="1" s="1"/>
  <c r="P26" i="1"/>
  <c r="Q26" i="1" s="1"/>
  <c r="BF26" i="1" l="1"/>
  <c r="C38" i="1" l="1"/>
  <c r="AC12" i="1" l="1"/>
  <c r="AC11" i="1"/>
  <c r="AC9" i="1"/>
  <c r="AC21" i="1"/>
  <c r="AC3" i="1"/>
  <c r="AC5" i="1"/>
  <c r="AC2" i="1"/>
  <c r="AC6" i="1"/>
  <c r="AC8" i="1"/>
  <c r="AC7" i="1"/>
  <c r="AC17" i="1"/>
  <c r="AC16" i="1"/>
  <c r="AC10" i="1"/>
  <c r="AC14" i="1"/>
  <c r="AC20" i="1"/>
  <c r="AC29" i="1"/>
  <c r="AC4" i="1"/>
  <c r="AC27" i="1"/>
  <c r="AC35" i="1"/>
  <c r="AC28" i="1"/>
  <c r="AC30" i="1"/>
  <c r="AC31" i="1"/>
  <c r="AC13" i="1"/>
  <c r="AC19" i="1"/>
  <c r="AC15" i="1"/>
  <c r="AC33" i="1"/>
  <c r="AC24" i="1"/>
  <c r="AC23" i="1"/>
  <c r="AC18" i="1"/>
  <c r="AC32" i="1"/>
  <c r="AC25" i="1"/>
  <c r="AC34" i="1"/>
  <c r="AC22" i="1"/>
  <c r="F18" i="1" l="1"/>
  <c r="I18" i="1"/>
  <c r="M18" i="1"/>
  <c r="P18" i="1"/>
  <c r="Q18" i="1" s="1"/>
  <c r="T18" i="1"/>
  <c r="U18" i="1" s="1"/>
  <c r="Z18" i="1"/>
  <c r="AD18" i="1"/>
  <c r="AG18" i="1"/>
  <c r="AH18" i="1" s="1"/>
  <c r="AL18" i="1"/>
  <c r="F32" i="1"/>
  <c r="I32" i="1"/>
  <c r="M32" i="1"/>
  <c r="P32" i="1"/>
  <c r="Q32" i="1" s="1"/>
  <c r="T32" i="1"/>
  <c r="U32" i="1" s="1"/>
  <c r="Z32" i="1"/>
  <c r="AD32" i="1"/>
  <c r="AG32" i="1"/>
  <c r="AH32" i="1" s="1"/>
  <c r="AL32" i="1"/>
  <c r="F29" i="1"/>
  <c r="I29" i="1"/>
  <c r="M29" i="1"/>
  <c r="P29" i="1"/>
  <c r="Q29" i="1" s="1"/>
  <c r="T29" i="1"/>
  <c r="U29" i="1" s="1"/>
  <c r="Z29" i="1"/>
  <c r="AD29" i="1"/>
  <c r="AG29" i="1"/>
  <c r="AH29" i="1" s="1"/>
  <c r="AL29" i="1"/>
  <c r="F35" i="1"/>
  <c r="I35" i="1"/>
  <c r="M35" i="1"/>
  <c r="P35" i="1"/>
  <c r="Q35" i="1" s="1"/>
  <c r="T35" i="1"/>
  <c r="U35" i="1" s="1"/>
  <c r="Z35" i="1"/>
  <c r="AD35" i="1"/>
  <c r="AG35" i="1"/>
  <c r="AH35" i="1" s="1"/>
  <c r="AL35" i="1"/>
  <c r="F30" i="1"/>
  <c r="I30" i="1"/>
  <c r="M30" i="1"/>
  <c r="P30" i="1"/>
  <c r="Q30" i="1" s="1"/>
  <c r="T30" i="1"/>
  <c r="U30" i="1" s="1"/>
  <c r="Z30" i="1"/>
  <c r="AD30" i="1"/>
  <c r="AG30" i="1"/>
  <c r="AH30" i="1" s="1"/>
  <c r="AL30" i="1"/>
  <c r="F19" i="1"/>
  <c r="I19" i="1"/>
  <c r="M19" i="1"/>
  <c r="P19" i="1"/>
  <c r="Q19" i="1" s="1"/>
  <c r="T19" i="1"/>
  <c r="U19" i="1" s="1"/>
  <c r="Z19" i="1"/>
  <c r="AD19" i="1"/>
  <c r="AG19" i="1"/>
  <c r="AH19" i="1" s="1"/>
  <c r="AL19" i="1"/>
  <c r="F28" i="1"/>
  <c r="I28" i="1"/>
  <c r="M28" i="1"/>
  <c r="P28" i="1"/>
  <c r="Q28" i="1" s="1"/>
  <c r="T28" i="1"/>
  <c r="U28" i="1" s="1"/>
  <c r="Z28" i="1"/>
  <c r="AD28" i="1"/>
  <c r="AG28" i="1"/>
  <c r="AH28" i="1" s="1"/>
  <c r="AL28" i="1"/>
  <c r="F10" i="1"/>
  <c r="I10" i="1"/>
  <c r="M10" i="1"/>
  <c r="P10" i="1"/>
  <c r="Q10" i="1" s="1"/>
  <c r="T10" i="1"/>
  <c r="U10" i="1" s="1"/>
  <c r="Z10" i="1"/>
  <c r="AD10" i="1"/>
  <c r="AG10" i="1"/>
  <c r="AH10" i="1" s="1"/>
  <c r="AL10" i="1"/>
  <c r="F7" i="1"/>
  <c r="I7" i="1"/>
  <c r="M7" i="1"/>
  <c r="P7" i="1"/>
  <c r="Q7" i="1" s="1"/>
  <c r="T7" i="1"/>
  <c r="U7" i="1" s="1"/>
  <c r="Z7" i="1"/>
  <c r="AD7" i="1"/>
  <c r="AG7" i="1"/>
  <c r="AH7" i="1" s="1"/>
  <c r="AL7" i="1"/>
  <c r="F14" i="1"/>
  <c r="I14" i="1"/>
  <c r="M14" i="1"/>
  <c r="P14" i="1"/>
  <c r="T14" i="1"/>
  <c r="U14" i="1" s="1"/>
  <c r="Z14" i="1"/>
  <c r="AD14" i="1"/>
  <c r="AG14" i="1"/>
  <c r="AH14" i="1" s="1"/>
  <c r="AL14" i="1"/>
  <c r="F20" i="1"/>
  <c r="I20" i="1"/>
  <c r="M20" i="1"/>
  <c r="P20" i="1"/>
  <c r="Q20" i="1" s="1"/>
  <c r="T20" i="1"/>
  <c r="U20" i="1" s="1"/>
  <c r="Z20" i="1"/>
  <c r="AD20" i="1"/>
  <c r="AG20" i="1"/>
  <c r="AH20" i="1" s="1"/>
  <c r="AL20" i="1"/>
  <c r="F8" i="1"/>
  <c r="I8" i="1"/>
  <c r="M8" i="1"/>
  <c r="P8" i="1"/>
  <c r="Q8" i="1" s="1"/>
  <c r="T8" i="1"/>
  <c r="U8" i="1" s="1"/>
  <c r="Z8" i="1"/>
  <c r="AD8" i="1"/>
  <c r="AG8" i="1"/>
  <c r="AH8" i="1" s="1"/>
  <c r="AL8" i="1"/>
  <c r="F11" i="1"/>
  <c r="I11" i="1"/>
  <c r="M11" i="1"/>
  <c r="P11" i="1"/>
  <c r="Q11" i="1" s="1"/>
  <c r="T11" i="1"/>
  <c r="U11" i="1" s="1"/>
  <c r="Z11" i="1"/>
  <c r="AD11" i="1"/>
  <c r="AG11" i="1"/>
  <c r="AH11" i="1" s="1"/>
  <c r="AL11" i="1"/>
  <c r="F6" i="1"/>
  <c r="I6" i="1"/>
  <c r="M6" i="1"/>
  <c r="P6" i="1"/>
  <c r="Q6" i="1" s="1"/>
  <c r="T6" i="1"/>
  <c r="U6" i="1" s="1"/>
  <c r="Z6" i="1"/>
  <c r="AD6" i="1"/>
  <c r="AG6" i="1"/>
  <c r="AH6" i="1" s="1"/>
  <c r="AL6" i="1"/>
  <c r="F2" i="1"/>
  <c r="I2" i="1"/>
  <c r="M2" i="1"/>
  <c r="P2" i="1"/>
  <c r="Q2" i="1" s="1"/>
  <c r="T2" i="1"/>
  <c r="U2" i="1" s="1"/>
  <c r="Z2" i="1"/>
  <c r="AD2" i="1"/>
  <c r="AG2" i="1"/>
  <c r="AH2" i="1" s="1"/>
  <c r="AL2" i="1"/>
  <c r="F21" i="1"/>
  <c r="I21" i="1"/>
  <c r="M21" i="1"/>
  <c r="P21" i="1"/>
  <c r="Q21" i="1" s="1"/>
  <c r="T21" i="1"/>
  <c r="U21" i="1" s="1"/>
  <c r="Z21" i="1"/>
  <c r="AD21" i="1"/>
  <c r="AG21" i="1"/>
  <c r="AH21" i="1" s="1"/>
  <c r="AL21" i="1"/>
  <c r="F5" i="1"/>
  <c r="I5" i="1"/>
  <c r="M5" i="1"/>
  <c r="P5" i="1"/>
  <c r="Q5" i="1" s="1"/>
  <c r="T5" i="1"/>
  <c r="U5" i="1" s="1"/>
  <c r="Z5" i="1"/>
  <c r="AD5" i="1"/>
  <c r="AG5" i="1"/>
  <c r="AH5" i="1" s="1"/>
  <c r="AL5" i="1"/>
  <c r="F9" i="1"/>
  <c r="I9" i="1"/>
  <c r="M9" i="1"/>
  <c r="P9" i="1"/>
  <c r="Q9" i="1" s="1"/>
  <c r="T9" i="1"/>
  <c r="U9" i="1" s="1"/>
  <c r="Z9" i="1"/>
  <c r="AD9" i="1"/>
  <c r="AG9" i="1"/>
  <c r="AH9" i="1" s="1"/>
  <c r="AL9" i="1"/>
  <c r="F3" i="1"/>
  <c r="I3" i="1"/>
  <c r="M3" i="1"/>
  <c r="P3" i="1"/>
  <c r="Q3" i="1" s="1"/>
  <c r="T3" i="1"/>
  <c r="U3" i="1" s="1"/>
  <c r="Z3" i="1"/>
  <c r="AD3" i="1"/>
  <c r="AG3" i="1"/>
  <c r="AH3" i="1" s="1"/>
  <c r="AL3" i="1"/>
  <c r="F12" i="1"/>
  <c r="I12" i="1"/>
  <c r="M12" i="1"/>
  <c r="P12" i="1"/>
  <c r="T12" i="1"/>
  <c r="U12" i="1" s="1"/>
  <c r="Z12" i="1"/>
  <c r="AD12" i="1"/>
  <c r="AG12" i="1"/>
  <c r="AH12" i="1" s="1"/>
  <c r="AL12" i="1"/>
  <c r="AI21" i="1" l="1"/>
  <c r="J29" i="1"/>
  <c r="J12" i="1"/>
  <c r="V7" i="1"/>
  <c r="V8" i="1"/>
  <c r="AI12" i="1"/>
  <c r="V5" i="1"/>
  <c r="V9" i="1"/>
  <c r="J21" i="1"/>
  <c r="V12" i="1"/>
  <c r="V3" i="1"/>
  <c r="J10" i="1"/>
  <c r="AI29" i="1"/>
  <c r="AI11" i="1"/>
  <c r="V6" i="1"/>
  <c r="AI10" i="1"/>
  <c r="J8" i="1"/>
  <c r="AI7" i="1"/>
  <c r="J11" i="1"/>
  <c r="V28" i="1"/>
  <c r="AI14" i="1"/>
  <c r="J20" i="1"/>
  <c r="J19" i="1"/>
  <c r="AI19" i="1"/>
  <c r="J32" i="1"/>
  <c r="AI9" i="1"/>
  <c r="J9" i="1"/>
  <c r="V29" i="1"/>
  <c r="J28" i="1"/>
  <c r="AI18" i="1"/>
  <c r="J6" i="1"/>
  <c r="J2" i="1"/>
  <c r="AI6" i="1"/>
  <c r="V14" i="1"/>
  <c r="AI8" i="1"/>
  <c r="AI20" i="1"/>
  <c r="V19" i="1"/>
  <c r="AI28" i="1"/>
  <c r="V2" i="1"/>
  <c r="AI30" i="1"/>
  <c r="AI32" i="1"/>
  <c r="AI5" i="1"/>
  <c r="J35" i="1"/>
  <c r="J30" i="1"/>
  <c r="V10" i="1"/>
  <c r="J7" i="1"/>
  <c r="AI3" i="1"/>
  <c r="V30" i="1"/>
  <c r="AI35" i="1"/>
  <c r="V32" i="1"/>
  <c r="J14" i="1"/>
  <c r="J3" i="1"/>
  <c r="Q12" i="1"/>
  <c r="J5" i="1"/>
  <c r="Q14" i="1"/>
  <c r="J18" i="1"/>
  <c r="V21" i="1"/>
  <c r="V35" i="1"/>
  <c r="V20" i="1"/>
  <c r="V11" i="1"/>
  <c r="V18" i="1"/>
  <c r="AO2" i="1"/>
  <c r="AR2" i="1"/>
  <c r="AS2" i="1" s="1"/>
  <c r="AW2" i="1"/>
  <c r="AZ2" i="1"/>
  <c r="BA2" i="1" s="1"/>
  <c r="BD2" i="1"/>
  <c r="BE2" i="1" s="1"/>
  <c r="BI2" i="1"/>
  <c r="BM2" i="1"/>
  <c r="BN2" i="1" s="1"/>
  <c r="BQ2" i="1"/>
  <c r="BR2" i="1" s="1"/>
  <c r="AO21" i="1"/>
  <c r="AR21" i="1"/>
  <c r="AS21" i="1" s="1"/>
  <c r="AW21" i="1"/>
  <c r="AZ21" i="1"/>
  <c r="BA21" i="1" s="1"/>
  <c r="BD21" i="1"/>
  <c r="BE21" i="1" s="1"/>
  <c r="BI21" i="1"/>
  <c r="BJ21" i="1" s="1"/>
  <c r="BM21" i="1"/>
  <c r="BN21" i="1" s="1"/>
  <c r="BQ21" i="1"/>
  <c r="BR21" i="1" s="1"/>
  <c r="AO5" i="1"/>
  <c r="AR5" i="1"/>
  <c r="AS5" i="1" s="1"/>
  <c r="AW5" i="1"/>
  <c r="AZ5" i="1"/>
  <c r="BA5" i="1" s="1"/>
  <c r="BD5" i="1"/>
  <c r="BE5" i="1" s="1"/>
  <c r="BI5" i="1"/>
  <c r="BJ5" i="1" s="1"/>
  <c r="BM5" i="1"/>
  <c r="BN5" i="1" s="1"/>
  <c r="BQ5" i="1"/>
  <c r="BR5" i="1" s="1"/>
  <c r="AO9" i="1"/>
  <c r="AR9" i="1"/>
  <c r="AS9" i="1" s="1"/>
  <c r="AW9" i="1"/>
  <c r="AZ9" i="1"/>
  <c r="BA9" i="1" s="1"/>
  <c r="BD9" i="1"/>
  <c r="BE9" i="1" s="1"/>
  <c r="BI9" i="1"/>
  <c r="BJ9" i="1" s="1"/>
  <c r="BM9" i="1"/>
  <c r="BN9" i="1" s="1"/>
  <c r="BQ9" i="1"/>
  <c r="BR9" i="1" s="1"/>
  <c r="AO3" i="1"/>
  <c r="AR3" i="1"/>
  <c r="AS3" i="1" s="1"/>
  <c r="AW3" i="1"/>
  <c r="AZ3" i="1"/>
  <c r="BA3" i="1" s="1"/>
  <c r="BD3" i="1"/>
  <c r="BE3" i="1" s="1"/>
  <c r="BI3" i="1"/>
  <c r="BJ3" i="1" s="1"/>
  <c r="BM3" i="1"/>
  <c r="BN3" i="1" s="1"/>
  <c r="BQ3" i="1"/>
  <c r="BR3" i="1" s="1"/>
  <c r="AO12" i="1"/>
  <c r="AR12" i="1"/>
  <c r="AS12" i="1" s="1"/>
  <c r="AW12" i="1"/>
  <c r="AZ12" i="1"/>
  <c r="BA12" i="1" s="1"/>
  <c r="BD12" i="1"/>
  <c r="BE12" i="1" s="1"/>
  <c r="BI12" i="1"/>
  <c r="BJ12" i="1" s="1"/>
  <c r="BM12" i="1"/>
  <c r="BN12" i="1" s="1"/>
  <c r="BQ12" i="1"/>
  <c r="BR12" i="1" s="1"/>
  <c r="W5" i="1" l="1"/>
  <c r="AT21" i="1"/>
  <c r="W12" i="1"/>
  <c r="W29" i="1"/>
  <c r="W18" i="1"/>
  <c r="W21" i="1"/>
  <c r="W7" i="1"/>
  <c r="W20" i="1"/>
  <c r="W6" i="1"/>
  <c r="W19" i="1"/>
  <c r="W8" i="1"/>
  <c r="W32" i="1"/>
  <c r="W11" i="1"/>
  <c r="W9" i="1"/>
  <c r="W3" i="1"/>
  <c r="W28" i="1"/>
  <c r="W10" i="1"/>
  <c r="W35" i="1"/>
  <c r="BF3" i="1"/>
  <c r="W14" i="1"/>
  <c r="W30" i="1"/>
  <c r="BF12" i="1"/>
  <c r="BF9" i="1"/>
  <c r="AT5" i="1"/>
  <c r="BF21" i="1"/>
  <c r="AT3" i="1"/>
  <c r="BF5" i="1"/>
  <c r="BS3" i="1"/>
  <c r="BS5" i="1"/>
  <c r="AT9" i="1"/>
  <c r="BS21" i="1"/>
  <c r="BS9" i="1"/>
  <c r="AT2" i="1"/>
  <c r="AT12" i="1"/>
  <c r="BS12" i="1"/>
  <c r="BJ2" i="1"/>
  <c r="BT9" i="1" l="1"/>
  <c r="BT2" i="1"/>
  <c r="BT12" i="1"/>
  <c r="BT21" i="1"/>
  <c r="BT5" i="1"/>
  <c r="BT3" i="1"/>
  <c r="AG33" i="1"/>
  <c r="AH33" i="1" s="1"/>
  <c r="AG22" i="1"/>
  <c r="AH22" i="1" s="1"/>
  <c r="AG17" i="1"/>
  <c r="AH17" i="1" s="1"/>
  <c r="AG34" i="1"/>
  <c r="AH34" i="1" s="1"/>
  <c r="AG16" i="1"/>
  <c r="AG13" i="1"/>
  <c r="AH13" i="1" s="1"/>
  <c r="AG23" i="1"/>
  <c r="AH23" i="1" s="1"/>
  <c r="AG24" i="1"/>
  <c r="AH24" i="1" s="1"/>
  <c r="AG4" i="1"/>
  <c r="AH4" i="1" s="1"/>
  <c r="AG15" i="1"/>
  <c r="AG31" i="1"/>
  <c r="AH31" i="1" s="1"/>
  <c r="AG27" i="1"/>
  <c r="AH27" i="1" s="1"/>
  <c r="AG25" i="1"/>
  <c r="AH25" i="1" s="1"/>
  <c r="F15" i="1"/>
  <c r="I15" i="1"/>
  <c r="M15" i="1"/>
  <c r="F31" i="1"/>
  <c r="I31" i="1"/>
  <c r="M31" i="1"/>
  <c r="F13" i="1"/>
  <c r="I13" i="1"/>
  <c r="M13" i="1"/>
  <c r="F33" i="1"/>
  <c r="I33" i="1"/>
  <c r="M33" i="1"/>
  <c r="F24" i="1"/>
  <c r="I24" i="1"/>
  <c r="M24" i="1"/>
  <c r="F22" i="1"/>
  <c r="I22" i="1"/>
  <c r="M22" i="1"/>
  <c r="F25" i="1"/>
  <c r="I25" i="1"/>
  <c r="M25" i="1"/>
  <c r="F17" i="1"/>
  <c r="I17" i="1"/>
  <c r="M17" i="1"/>
  <c r="F26" i="1"/>
  <c r="I26" i="1"/>
  <c r="M26" i="1"/>
  <c r="F34" i="1"/>
  <c r="I34" i="1"/>
  <c r="M34" i="1"/>
  <c r="F23" i="1"/>
  <c r="I23" i="1"/>
  <c r="M23" i="1"/>
  <c r="F27" i="1"/>
  <c r="I27" i="1"/>
  <c r="M27" i="1"/>
  <c r="F16" i="1"/>
  <c r="I16" i="1"/>
  <c r="M16" i="1"/>
  <c r="F4" i="1"/>
  <c r="I4" i="1"/>
  <c r="M4" i="1"/>
  <c r="AH16" i="1" l="1"/>
  <c r="AH15" i="1"/>
  <c r="J23" i="1"/>
  <c r="J25" i="1"/>
  <c r="J15" i="1"/>
  <c r="J4" i="1"/>
  <c r="J26" i="1"/>
  <c r="J17" i="1"/>
  <c r="J33" i="1"/>
  <c r="J13" i="1"/>
  <c r="J16" i="1"/>
  <c r="J22" i="1"/>
  <c r="J31" i="1"/>
  <c r="J34" i="1"/>
  <c r="J27" i="1"/>
  <c r="J24" i="1"/>
  <c r="BD16" i="1" l="1"/>
  <c r="AZ13" i="1"/>
  <c r="BA13" i="1" s="1"/>
  <c r="BE16" i="1" l="1"/>
  <c r="AO28" i="1"/>
  <c r="P23" i="1"/>
  <c r="Q23" i="1" s="1"/>
  <c r="T23" i="1"/>
  <c r="U23" i="1" s="1"/>
  <c r="Z23" i="1"/>
  <c r="AD23" i="1"/>
  <c r="AL23" i="1"/>
  <c r="AO23" i="1"/>
  <c r="P24" i="1"/>
  <c r="Q24" i="1" s="1"/>
  <c r="T24" i="1"/>
  <c r="U24" i="1" s="1"/>
  <c r="Z24" i="1"/>
  <c r="AD24" i="1"/>
  <c r="AL24" i="1"/>
  <c r="AO24" i="1"/>
  <c r="P27" i="1"/>
  <c r="Q27" i="1" s="1"/>
  <c r="T27" i="1"/>
  <c r="U27" i="1" s="1"/>
  <c r="Z27" i="1"/>
  <c r="AD27" i="1"/>
  <c r="AL27" i="1"/>
  <c r="AO27" i="1"/>
  <c r="AO6" i="1"/>
  <c r="AO32" i="1"/>
  <c r="AO18" i="1"/>
  <c r="P16" i="1"/>
  <c r="Q16" i="1" s="1"/>
  <c r="T16" i="1"/>
  <c r="U16" i="1" s="1"/>
  <c r="Z16" i="1"/>
  <c r="AL16" i="1"/>
  <c r="AO16" i="1"/>
  <c r="AO19" i="1"/>
  <c r="AO35" i="1"/>
  <c r="P13" i="1"/>
  <c r="Q13" i="1" s="1"/>
  <c r="T13" i="1"/>
  <c r="U13" i="1" s="1"/>
  <c r="Z13" i="1"/>
  <c r="AD13" i="1"/>
  <c r="AL13" i="1"/>
  <c r="AO13" i="1"/>
  <c r="P15" i="1"/>
  <c r="T15" i="1"/>
  <c r="Z15" i="1"/>
  <c r="AL15" i="1"/>
  <c r="AO15" i="1"/>
  <c r="AO20" i="1"/>
  <c r="AO8" i="1"/>
  <c r="AO11" i="1"/>
  <c r="P31" i="1"/>
  <c r="Q31" i="1" s="1"/>
  <c r="T31" i="1"/>
  <c r="U31" i="1" s="1"/>
  <c r="Z31" i="1"/>
  <c r="AD31" i="1"/>
  <c r="AL31" i="1"/>
  <c r="AO31" i="1"/>
  <c r="P33" i="1"/>
  <c r="T33" i="1"/>
  <c r="Z33" i="1"/>
  <c r="AL33" i="1"/>
  <c r="AO33" i="1"/>
  <c r="AO14" i="1"/>
  <c r="AO29" i="1"/>
  <c r="P4" i="1"/>
  <c r="Q4" i="1" s="1"/>
  <c r="T4" i="1"/>
  <c r="U4" i="1" s="1"/>
  <c r="Z4" i="1"/>
  <c r="AD4" i="1"/>
  <c r="AL4" i="1"/>
  <c r="AO4" i="1"/>
  <c r="AO30" i="1"/>
  <c r="P22" i="1"/>
  <c r="T22" i="1"/>
  <c r="Z22" i="1"/>
  <c r="AL22" i="1"/>
  <c r="AO22" i="1"/>
  <c r="Z26" i="1"/>
  <c r="AI26" i="1" s="1"/>
  <c r="AL26" i="1"/>
  <c r="AO26" i="1"/>
  <c r="P34" i="1"/>
  <c r="Q34" i="1" s="1"/>
  <c r="T34" i="1"/>
  <c r="U34" i="1" s="1"/>
  <c r="Z34" i="1"/>
  <c r="AD34" i="1"/>
  <c r="AL34" i="1"/>
  <c r="AO34" i="1"/>
  <c r="AO10" i="1"/>
  <c r="AO7" i="1"/>
  <c r="P25" i="1"/>
  <c r="Q25" i="1" s="1"/>
  <c r="T25" i="1"/>
  <c r="U25" i="1" s="1"/>
  <c r="Z25" i="1"/>
  <c r="AD25" i="1"/>
  <c r="AL25" i="1"/>
  <c r="AO25" i="1"/>
  <c r="P17" i="1"/>
  <c r="Q17" i="1" s="1"/>
  <c r="T17" i="1"/>
  <c r="U17" i="1" s="1"/>
  <c r="Z17" i="1"/>
  <c r="AD17" i="1"/>
  <c r="AL17" i="1"/>
  <c r="AO17" i="1"/>
  <c r="BQ13" i="1"/>
  <c r="BR13" i="1" s="1"/>
  <c r="BM13" i="1"/>
  <c r="BN13" i="1" s="1"/>
  <c r="BI13" i="1"/>
  <c r="BD13" i="1"/>
  <c r="BE13" i="1" s="1"/>
  <c r="AR13" i="1"/>
  <c r="AS13" i="1" s="1"/>
  <c r="AR15" i="1"/>
  <c r="AZ15" i="1"/>
  <c r="BD15" i="1"/>
  <c r="BI15" i="1"/>
  <c r="BM15" i="1"/>
  <c r="BQ15" i="1"/>
  <c r="AR20" i="1"/>
  <c r="AS20" i="1" s="1"/>
  <c r="AZ20" i="1"/>
  <c r="BA20" i="1" s="1"/>
  <c r="BD20" i="1"/>
  <c r="BE20" i="1" s="1"/>
  <c r="BI20" i="1"/>
  <c r="BM20" i="1"/>
  <c r="BN20" i="1" s="1"/>
  <c r="BQ20" i="1"/>
  <c r="BR20" i="1" s="1"/>
  <c r="AR8" i="1"/>
  <c r="AS8" i="1" s="1"/>
  <c r="AZ8" i="1"/>
  <c r="BA8" i="1" s="1"/>
  <c r="BD8" i="1"/>
  <c r="BE8" i="1" s="1"/>
  <c r="BI8" i="1"/>
  <c r="BM8" i="1"/>
  <c r="BN8" i="1" s="1"/>
  <c r="BQ8" i="1"/>
  <c r="BR8" i="1" s="1"/>
  <c r="AR11" i="1"/>
  <c r="AS11" i="1" s="1"/>
  <c r="AZ11" i="1"/>
  <c r="BA11" i="1" s="1"/>
  <c r="BD11" i="1"/>
  <c r="BE11" i="1" s="1"/>
  <c r="BI11" i="1"/>
  <c r="BM11" i="1"/>
  <c r="BN11" i="1" s="1"/>
  <c r="BQ11" i="1"/>
  <c r="BR11" i="1" s="1"/>
  <c r="AR31" i="1"/>
  <c r="AS31" i="1" s="1"/>
  <c r="AZ31" i="1"/>
  <c r="BA31" i="1" s="1"/>
  <c r="BD31" i="1"/>
  <c r="BE31" i="1" s="1"/>
  <c r="BI31" i="1"/>
  <c r="BM31" i="1"/>
  <c r="BN31" i="1" s="1"/>
  <c r="BQ31" i="1"/>
  <c r="BR31" i="1" s="1"/>
  <c r="AR33" i="1"/>
  <c r="AZ33" i="1"/>
  <c r="BD33" i="1"/>
  <c r="BI33" i="1"/>
  <c r="BM33" i="1"/>
  <c r="BQ33" i="1"/>
  <c r="AR14" i="1"/>
  <c r="AS14" i="1" s="1"/>
  <c r="AZ14" i="1"/>
  <c r="BA14" i="1" s="1"/>
  <c r="BD14" i="1"/>
  <c r="BE14" i="1" s="1"/>
  <c r="BI14" i="1"/>
  <c r="BM14" i="1"/>
  <c r="BN14" i="1" s="1"/>
  <c r="BQ14" i="1"/>
  <c r="BR14" i="1" s="1"/>
  <c r="AR29" i="1"/>
  <c r="AS29" i="1" s="1"/>
  <c r="AZ29" i="1"/>
  <c r="BA29" i="1" s="1"/>
  <c r="BD29" i="1"/>
  <c r="BE29" i="1" s="1"/>
  <c r="BI29" i="1"/>
  <c r="BM29" i="1"/>
  <c r="BN29" i="1" s="1"/>
  <c r="BQ29" i="1"/>
  <c r="BR29" i="1" s="1"/>
  <c r="AR4" i="1"/>
  <c r="AS4" i="1" s="1"/>
  <c r="AZ4" i="1"/>
  <c r="BA4" i="1" s="1"/>
  <c r="BD4" i="1"/>
  <c r="BE4" i="1" s="1"/>
  <c r="BI4" i="1"/>
  <c r="BM4" i="1"/>
  <c r="BN4" i="1" s="1"/>
  <c r="BQ4" i="1"/>
  <c r="BR4" i="1" s="1"/>
  <c r="AR28" i="1"/>
  <c r="AS28" i="1" s="1"/>
  <c r="AZ28" i="1"/>
  <c r="BA28" i="1" s="1"/>
  <c r="BD28" i="1"/>
  <c r="BE28" i="1" s="1"/>
  <c r="BI28" i="1"/>
  <c r="BJ28" i="1" s="1"/>
  <c r="BM28" i="1"/>
  <c r="BN28" i="1" s="1"/>
  <c r="BQ28" i="1"/>
  <c r="BR28" i="1" s="1"/>
  <c r="AR30" i="1"/>
  <c r="AS30" i="1" s="1"/>
  <c r="AZ30" i="1"/>
  <c r="BA30" i="1" s="1"/>
  <c r="BD30" i="1"/>
  <c r="BE30" i="1" s="1"/>
  <c r="BI30" i="1"/>
  <c r="BJ30" i="1" s="1"/>
  <c r="BM30" i="1"/>
  <c r="BN30" i="1" s="1"/>
  <c r="BQ30" i="1"/>
  <c r="BR30" i="1" s="1"/>
  <c r="AR22" i="1"/>
  <c r="AZ22" i="1"/>
  <c r="BD22" i="1"/>
  <c r="BI22" i="1"/>
  <c r="BM22" i="1"/>
  <c r="BQ22" i="1"/>
  <c r="BA26" i="1"/>
  <c r="BE26" i="1"/>
  <c r="BJ26" i="1"/>
  <c r="BN26" i="1"/>
  <c r="BR26" i="1"/>
  <c r="AR34" i="1"/>
  <c r="AS34" i="1" s="1"/>
  <c r="AZ34" i="1"/>
  <c r="BA34" i="1" s="1"/>
  <c r="BD34" i="1"/>
  <c r="BE34" i="1" s="1"/>
  <c r="BI34" i="1"/>
  <c r="BJ34" i="1" s="1"/>
  <c r="BM34" i="1"/>
  <c r="BN34" i="1" s="1"/>
  <c r="BQ34" i="1"/>
  <c r="BR34" i="1" s="1"/>
  <c r="AR10" i="1"/>
  <c r="AS10" i="1" s="1"/>
  <c r="AZ10" i="1"/>
  <c r="BA10" i="1" s="1"/>
  <c r="BD10" i="1"/>
  <c r="BE10" i="1" s="1"/>
  <c r="BI10" i="1"/>
  <c r="BJ10" i="1" s="1"/>
  <c r="BM10" i="1"/>
  <c r="BN10" i="1" s="1"/>
  <c r="BQ10" i="1"/>
  <c r="BR10" i="1" s="1"/>
  <c r="AR7" i="1"/>
  <c r="AS7" i="1" s="1"/>
  <c r="AZ7" i="1"/>
  <c r="BA7" i="1" s="1"/>
  <c r="BD7" i="1"/>
  <c r="BE7" i="1" s="1"/>
  <c r="BI7" i="1"/>
  <c r="BJ7" i="1" s="1"/>
  <c r="BM7" i="1"/>
  <c r="BN7" i="1" s="1"/>
  <c r="BQ7" i="1"/>
  <c r="BR7" i="1" s="1"/>
  <c r="AR25" i="1"/>
  <c r="AS25" i="1" s="1"/>
  <c r="AZ25" i="1"/>
  <c r="BA25" i="1" s="1"/>
  <c r="BD25" i="1"/>
  <c r="BE25" i="1" s="1"/>
  <c r="BI25" i="1"/>
  <c r="BM25" i="1"/>
  <c r="BN25" i="1" s="1"/>
  <c r="BQ25" i="1"/>
  <c r="BR25" i="1" s="1"/>
  <c r="AR17" i="1"/>
  <c r="AS17" i="1" s="1"/>
  <c r="AZ17" i="1"/>
  <c r="BA17" i="1" s="1"/>
  <c r="BD17" i="1"/>
  <c r="BE17" i="1" s="1"/>
  <c r="BI17" i="1"/>
  <c r="BJ17" i="1" s="1"/>
  <c r="BM17" i="1"/>
  <c r="BN17" i="1" s="1"/>
  <c r="BQ17" i="1"/>
  <c r="BR17" i="1" s="1"/>
  <c r="AT30" i="1" l="1"/>
  <c r="AD16" i="1"/>
  <c r="BN15" i="1"/>
  <c r="BJ15" i="1"/>
  <c r="BE15" i="1"/>
  <c r="BR15" i="1"/>
  <c r="BA15" i="1"/>
  <c r="AS15" i="1"/>
  <c r="AD15" i="1"/>
  <c r="U15" i="1"/>
  <c r="Q15" i="1"/>
  <c r="AT13" i="1"/>
  <c r="AI25" i="1"/>
  <c r="AI4" i="1"/>
  <c r="AI33" i="1"/>
  <c r="AI31" i="1"/>
  <c r="AT20" i="1"/>
  <c r="AT25" i="1"/>
  <c r="AI13" i="1"/>
  <c r="AT8" i="1"/>
  <c r="BJ14" i="1"/>
  <c r="BS14" i="1"/>
  <c r="BJ11" i="1"/>
  <c r="BS11" i="1"/>
  <c r="BJ29" i="1"/>
  <c r="BS29" i="1"/>
  <c r="AT4" i="1"/>
  <c r="AT29" i="1"/>
  <c r="AT14" i="1"/>
  <c r="AT11" i="1"/>
  <c r="AT33" i="1"/>
  <c r="AT31" i="1"/>
  <c r="BS33" i="1"/>
  <c r="BJ31" i="1"/>
  <c r="BS31" i="1"/>
  <c r="BJ8" i="1"/>
  <c r="BS8" i="1"/>
  <c r="BJ20" i="1"/>
  <c r="BS20" i="1"/>
  <c r="BJ13" i="1"/>
  <c r="BS13" i="1"/>
  <c r="BJ25" i="1"/>
  <c r="BS25" i="1"/>
  <c r="BJ4" i="1"/>
  <c r="BS4" i="1"/>
  <c r="AI24" i="1"/>
  <c r="BR22" i="1"/>
  <c r="BN22" i="1"/>
  <c r="BJ22" i="1"/>
  <c r="BE22" i="1"/>
  <c r="BA22" i="1"/>
  <c r="AS22" i="1"/>
  <c r="AD22" i="1"/>
  <c r="U22" i="1"/>
  <c r="Q22" i="1"/>
  <c r="BJ33" i="1"/>
  <c r="AS33" i="1"/>
  <c r="BR33" i="1"/>
  <c r="BN33" i="1"/>
  <c r="BA33" i="1"/>
  <c r="Q33" i="1"/>
  <c r="BE33" i="1"/>
  <c r="AD33" i="1"/>
  <c r="U33" i="1"/>
  <c r="V26" i="1"/>
  <c r="W26" i="1" s="1"/>
  <c r="V23" i="1"/>
  <c r="V22" i="1"/>
  <c r="V15" i="1"/>
  <c r="V27" i="1"/>
  <c r="W27" i="1" s="1"/>
  <c r="AI23" i="1"/>
  <c r="V33" i="1"/>
  <c r="W33" i="1" s="1"/>
  <c r="AI34" i="1"/>
  <c r="AI17" i="1"/>
  <c r="V13" i="1"/>
  <c r="W13" i="1" s="1"/>
  <c r="V31" i="1"/>
  <c r="W31" i="1" s="1"/>
  <c r="V34" i="1"/>
  <c r="V4" i="1"/>
  <c r="W4" i="1" s="1"/>
  <c r="V25" i="1"/>
  <c r="W25" i="1" s="1"/>
  <c r="AI22" i="1"/>
  <c r="AI27" i="1"/>
  <c r="AI16" i="1"/>
  <c r="V17" i="1"/>
  <c r="V16" i="1"/>
  <c r="AI15" i="1"/>
  <c r="V24" i="1"/>
  <c r="BS7" i="1"/>
  <c r="BS34" i="1"/>
  <c r="AT15" i="1"/>
  <c r="BS28" i="1"/>
  <c r="AT22" i="1"/>
  <c r="AT10" i="1"/>
  <c r="AT26" i="1"/>
  <c r="BS22" i="1"/>
  <c r="BS17" i="1"/>
  <c r="AT28" i="1"/>
  <c r="AT7" i="1"/>
  <c r="BS10" i="1"/>
  <c r="BS30" i="1"/>
  <c r="BS15" i="1"/>
  <c r="AT34" i="1"/>
  <c r="AT17" i="1"/>
  <c r="W23" i="1" l="1"/>
  <c r="W22" i="1"/>
  <c r="W34" i="1"/>
  <c r="W24" i="1"/>
  <c r="W15" i="1"/>
  <c r="W17" i="1"/>
  <c r="W16" i="1"/>
  <c r="BQ24" i="1" l="1"/>
  <c r="BM24" i="1"/>
  <c r="BI24" i="1"/>
  <c r="BD24" i="1"/>
  <c r="AZ24" i="1"/>
  <c r="AR24" i="1"/>
  <c r="BQ35" i="1"/>
  <c r="BR35" i="1" s="1"/>
  <c r="BM35" i="1"/>
  <c r="BN35" i="1" s="1"/>
  <c r="BI35" i="1"/>
  <c r="BJ35" i="1" s="1"/>
  <c r="BD35" i="1"/>
  <c r="BE35" i="1" s="1"/>
  <c r="AZ35" i="1"/>
  <c r="BA35" i="1" s="1"/>
  <c r="AR35" i="1"/>
  <c r="BQ16" i="1"/>
  <c r="BM16" i="1"/>
  <c r="BI16" i="1"/>
  <c r="AZ16" i="1"/>
  <c r="AR16" i="1"/>
  <c r="BQ6" i="1"/>
  <c r="BR6" i="1" s="1"/>
  <c r="BM6" i="1"/>
  <c r="BN6" i="1" s="1"/>
  <c r="BI6" i="1"/>
  <c r="BJ6" i="1" s="1"/>
  <c r="BD6" i="1"/>
  <c r="BE6" i="1" s="1"/>
  <c r="AZ6" i="1"/>
  <c r="BA6" i="1" s="1"/>
  <c r="AR6" i="1"/>
  <c r="BQ27" i="1"/>
  <c r="BR27" i="1" s="1"/>
  <c r="BM27" i="1"/>
  <c r="BN27" i="1" s="1"/>
  <c r="BI27" i="1"/>
  <c r="BJ27" i="1" s="1"/>
  <c r="BD27" i="1"/>
  <c r="BE27" i="1" s="1"/>
  <c r="AZ27" i="1"/>
  <c r="BA27" i="1" s="1"/>
  <c r="AR27" i="1"/>
  <c r="BQ18" i="1"/>
  <c r="BR18" i="1" s="1"/>
  <c r="BM18" i="1"/>
  <c r="BN18" i="1" s="1"/>
  <c r="BI18" i="1"/>
  <c r="BJ18" i="1" s="1"/>
  <c r="BD18" i="1"/>
  <c r="BE18" i="1" s="1"/>
  <c r="AZ18" i="1"/>
  <c r="BA18" i="1" s="1"/>
  <c r="AR18" i="1"/>
  <c r="BQ19" i="1"/>
  <c r="BR19" i="1" s="1"/>
  <c r="BM19" i="1"/>
  <c r="BN19" i="1" s="1"/>
  <c r="BI19" i="1"/>
  <c r="BD19" i="1"/>
  <c r="BE19" i="1" s="1"/>
  <c r="AZ19" i="1"/>
  <c r="BA19" i="1" s="1"/>
  <c r="AR19" i="1"/>
  <c r="AT19" i="1" s="1"/>
  <c r="BQ32" i="1"/>
  <c r="BM32" i="1"/>
  <c r="BI32" i="1"/>
  <c r="BD32" i="1"/>
  <c r="AZ32" i="1"/>
  <c r="AR32" i="1"/>
  <c r="BQ23" i="1"/>
  <c r="BR23" i="1" s="1"/>
  <c r="BM23" i="1"/>
  <c r="BN23" i="1" s="1"/>
  <c r="BI23" i="1"/>
  <c r="BJ23" i="1" s="1"/>
  <c r="BD23" i="1"/>
  <c r="BE23" i="1" s="1"/>
  <c r="AZ23" i="1"/>
  <c r="BA23" i="1" s="1"/>
  <c r="AR23" i="1"/>
  <c r="BN16" i="1" l="1"/>
  <c r="BR16" i="1"/>
  <c r="BJ16" i="1"/>
  <c r="BA16" i="1"/>
  <c r="BJ24" i="1"/>
  <c r="BR24" i="1"/>
  <c r="BN24" i="1"/>
  <c r="BE24" i="1"/>
  <c r="BA24" i="1"/>
  <c r="BJ19" i="1"/>
  <c r="BS19" i="1"/>
  <c r="BJ32" i="1"/>
  <c r="AS32" i="1"/>
  <c r="AT24" i="1"/>
  <c r="AS24" i="1"/>
  <c r="AT6" i="1"/>
  <c r="AS6" i="1"/>
  <c r="AT23" i="1"/>
  <c r="AS23" i="1"/>
  <c r="AT35" i="1"/>
  <c r="AS35" i="1"/>
  <c r="AS19" i="1"/>
  <c r="AT18" i="1"/>
  <c r="AS18" i="1"/>
  <c r="AT27" i="1"/>
  <c r="AS27" i="1"/>
  <c r="AT16" i="1"/>
  <c r="AS16" i="1"/>
  <c r="BR32" i="1"/>
  <c r="BN32" i="1"/>
  <c r="AT32" i="1"/>
  <c r="BA32" i="1"/>
  <c r="BE32" i="1"/>
  <c r="BS18" i="1"/>
  <c r="BS27" i="1"/>
  <c r="BS6" i="1"/>
  <c r="BS24" i="1"/>
  <c r="BS16" i="1"/>
  <c r="BS35" i="1"/>
  <c r="BS23" i="1"/>
  <c r="BS32" i="1"/>
  <c r="AW11" i="1" l="1"/>
  <c r="BF11" i="1" s="1"/>
  <c r="BT11" i="1" s="1"/>
  <c r="AW35" i="1"/>
  <c r="BF35" i="1" s="1"/>
  <c r="BT35" i="1" s="1"/>
  <c r="AW24" i="1"/>
  <c r="AW14" i="1"/>
  <c r="BF14" i="1" s="1"/>
  <c r="BT14" i="1" s="1"/>
  <c r="AW23" i="1"/>
  <c r="AW10" i="1"/>
  <c r="BF10" i="1" s="1"/>
  <c r="BT10" i="1" s="1"/>
  <c r="AW13" i="1"/>
  <c r="BF13" i="1" s="1"/>
  <c r="BT13" i="1" s="1"/>
  <c r="AW17" i="1"/>
  <c r="BF17" i="1" s="1"/>
  <c r="BT17" i="1" s="1"/>
  <c r="AW16" i="1"/>
  <c r="AW22" i="1"/>
  <c r="AW27" i="1"/>
  <c r="BF27" i="1" s="1"/>
  <c r="BT27" i="1" s="1"/>
  <c r="AW32" i="1"/>
  <c r="BF32" i="1" s="1"/>
  <c r="BT32" i="1" s="1"/>
  <c r="AW4" i="1"/>
  <c r="BF4" i="1" s="1"/>
  <c r="BT4" i="1" s="1"/>
  <c r="AW25" i="1"/>
  <c r="BF25" i="1" s="1"/>
  <c r="BT25" i="1" s="1"/>
  <c r="AW31" i="1"/>
  <c r="BF31" i="1" s="1"/>
  <c r="BT31" i="1" s="1"/>
  <c r="AW6" i="1"/>
  <c r="BT26" i="1"/>
  <c r="AW29" i="1"/>
  <c r="BF29" i="1" s="1"/>
  <c r="BT29" i="1" s="1"/>
  <c r="AW30" i="1"/>
  <c r="BF30" i="1" s="1"/>
  <c r="BT30" i="1" s="1"/>
  <c r="AW19" i="1"/>
  <c r="BF19" i="1" s="1"/>
  <c r="BT19" i="1" s="1"/>
  <c r="AW18" i="1"/>
  <c r="BF18" i="1" s="1"/>
  <c r="BT18" i="1" s="1"/>
  <c r="AW33" i="1"/>
  <c r="BF33" i="1" s="1"/>
  <c r="BT33" i="1" s="1"/>
  <c r="AW7" i="1"/>
  <c r="AW28" i="1"/>
  <c r="BF28" i="1" s="1"/>
  <c r="BT28" i="1" s="1"/>
  <c r="AW8" i="1"/>
  <c r="BF8" i="1" s="1"/>
  <c r="BT8" i="1" s="1"/>
  <c r="AW20" i="1"/>
  <c r="BF20" i="1" s="1"/>
  <c r="BT20" i="1" s="1"/>
  <c r="AW34" i="1"/>
  <c r="AW15" i="1"/>
  <c r="BF16" i="1" l="1"/>
  <c r="BF23" i="1"/>
  <c r="BT23" i="1" s="1"/>
  <c r="BF24" i="1"/>
  <c r="BT24" i="1" s="1"/>
  <c r="BF7" i="1"/>
  <c r="BT7" i="1" s="1"/>
  <c r="BF6" i="1"/>
  <c r="BT6" i="1" s="1"/>
  <c r="BF22" i="1"/>
  <c r="BF15" i="1"/>
  <c r="BF34" i="1"/>
  <c r="BT34" i="1" s="1"/>
  <c r="BT16" i="1" l="1"/>
  <c r="BT15" i="1"/>
  <c r="BT22" i="1"/>
  <c r="BU22" i="1" l="1"/>
  <c r="BU17" i="1"/>
  <c r="BU21" i="1"/>
  <c r="BU32" i="1"/>
  <c r="BU29" i="1"/>
  <c r="BU30" i="1"/>
  <c r="BU6" i="1"/>
  <c r="BU16" i="1"/>
  <c r="BU26" i="1"/>
  <c r="BU23" i="1"/>
  <c r="BU31" i="1"/>
  <c r="BU13" i="1"/>
  <c r="BU11" i="1"/>
  <c r="BU33" i="1"/>
  <c r="BU24" i="1"/>
  <c r="BU18" i="1"/>
  <c r="BU7" i="1"/>
  <c r="BU35" i="1"/>
  <c r="BU12" i="1"/>
  <c r="BU34" i="1"/>
  <c r="BU19" i="1"/>
  <c r="BU10" i="1"/>
  <c r="BU28" i="1"/>
  <c r="BU9" i="1"/>
  <c r="BU15" i="1"/>
  <c r="BU8" i="1"/>
  <c r="BU25" i="1"/>
  <c r="BU27" i="1"/>
  <c r="BU20" i="1"/>
  <c r="BU14" i="1"/>
  <c r="BU3" i="1"/>
  <c r="BU2" i="1"/>
  <c r="BU4" i="1"/>
  <c r="BU5" i="1"/>
</calcChain>
</file>

<file path=xl/sharedStrings.xml><?xml version="1.0" encoding="utf-8"?>
<sst xmlns="http://schemas.openxmlformats.org/spreadsheetml/2006/main" count="59" uniqueCount="59">
  <si>
    <t>объем информации (количество материалов/единиц информации), размещенной на официальном сайте организации социальной сферы в сети "Интернет»</t>
  </si>
  <si>
    <t>Соответствие информации о деятельности организации</t>
  </si>
  <si>
    <t>Наличие на официальном сайте организации социального обслуживания информации о дистанционных способах обратной связи и взаимодействия с получателями услуг и их функционирование</t>
  </si>
  <si>
    <t>число получателей услуг, удовлетворенных открытостью, полнотой и доступностью информации, размещенной на информационных стендах в помещенииорганизации социального обслуживания</t>
  </si>
  <si>
    <t>число получателей услуг, удовлетворенных открытостью, полнотой и доступностью информации, размещенной на официальном сайте организации социального обслуживания</t>
  </si>
  <si>
    <t xml:space="preserve">Доля получателей услуг, удовлетворенных открытостью, полнотой и доступностью информации </t>
  </si>
  <si>
    <t>Открытость и доступность информации об организации социального обслуживания</t>
  </si>
  <si>
    <t>Обеспечение в организации социального обслуживаниякомфортных условий предоставления услуг</t>
  </si>
  <si>
    <t>Время ожидания</t>
  </si>
  <si>
    <t>Доля получателей услуг удовлетворенных комфортностью предоставления услуг организацией социального обслуживания</t>
  </si>
  <si>
    <t>Комфортность условий предоставления услуг, в том числе время ожидания предоставления услуг</t>
  </si>
  <si>
    <t>Оборудование помещений организации социального обслуживания и прилегающей к ней территории с учетом доступности для инвалидов</t>
  </si>
  <si>
    <t>Обеспечение в организации социального обслуживания условий доступности, позволяющих инвалидам получать услуги наравне с другими</t>
  </si>
  <si>
    <t>Доля получателей услуг, удовлетворенных доступностью услуг для инвалидов</t>
  </si>
  <si>
    <t>Доступность услуг для инвалидов</t>
  </si>
  <si>
    <t>Доля получателей услуг, удовлетворенных доброжелательностью, вежливостью работников организации социального обслуживания, обеспечивающих первичный контакт и информирование получателя услуги при непосредственном обращении в организацию социального обслуживания</t>
  </si>
  <si>
    <t>Доля получателей услуг, удовлетворенных доброжелательностью, вежливостью работников организации социального обслуживания, обеспечивающих непосредственное оказание услуги при обращении в организацию социального обслуживания</t>
  </si>
  <si>
    <t>Доля получателей услуг, удовлетворенных доброжелательностью, вежливостью работников организации социального обслуживания при использовании дистанционных форм взаимодействия</t>
  </si>
  <si>
    <t>Доброжелательность, вежливость работников организации социального обслуживания</t>
  </si>
  <si>
    <t>Доля получателей услуг, удовлетворенных организационными условиями предоставления услуг (навигацией внутри организации социального обслуживания)</t>
  </si>
  <si>
    <t>Доля получателей услуг, удовлетворенных в целом условиями оказания услуг в организации социального обслуживания</t>
  </si>
  <si>
    <t>Удовлетворенность условиями оказания услуг</t>
  </si>
  <si>
    <t>Итоговый рейтинг</t>
  </si>
  <si>
    <t>Государственное бюджетное учреждение Самарской области "Реабилитационный центр для инвалидов "Созвездие" (ГБУ СО РЦ "Созвездие")</t>
  </si>
  <si>
    <t>Государственное казённое учреждение Самарской области "Реабилитационный центр для детей и подростков с ограниченными возможностями "Журавушка" (ГКУ СО "РЦДиПОВ "Журавушка")</t>
  </si>
  <si>
    <t>Государственное казённое учреждение Самарской области "Реабилитационный центр для детей и подростков с ограниченными возможностями "Варрель" (ГКУ СО "РЦДиПОВ "Варрель")</t>
  </si>
  <si>
    <t>Государственное казённое учреждение Самарской области "Реабилитационный центр для детей и подростков с ограниченными возможностями "Виктория" городского округа Тольятти" (ГКУ СО "РЦДиПОВ "Виктория" г.о. Тольятти")</t>
  </si>
  <si>
    <t>Государственное казённое учреждение Самарской области "Реабилитационный центр для детей и подростков с ограниченными возможностями Восточного округа" (ГКУ СО "РЦДиПОВ Восточного округа")</t>
  </si>
  <si>
    <t>Государственное казённое учреждение Самарской области "Чапаевский реабилитационный центр для детей и подростков с ограниченными возможностями "Надежда"</t>
  </si>
  <si>
    <t>Государственное казенное учреждение Самарской области "Клявлинский реабилитационный центр для детей и подростков с ограниченными возможностями" (ГКУ СО "Клявлинский РЦД и ПОВ")</t>
  </si>
  <si>
    <t>Государственное казенное учреждение Самарской области "Сергиевский реабилитационный центр для детей и подростков с ограниченными возможностями" (ГКУ СО "Сергиевский РЦДиПОВ")</t>
  </si>
  <si>
    <t>Государственное казённое учреждение Самарской области "Большеглушицкий реабилитационный центр для детей и подростков с ограниченными возможностями" (ГКУ СО "Большеглушицкий РЦДиПОВ")</t>
  </si>
  <si>
    <t>Государственное казённое учреждение Самарской области "Реабилитационный центр для детей и подростков с ограниченными возможностями "Светлячок" (ГКУ СО "РЦДиПОВ "Светлячок")</t>
  </si>
  <si>
    <t>Государственное бюджетное учреждение Самарской области "Реабилитационный центр для инвалидов "Доблесть" (ГБУ СО РЦ "Доблесть")</t>
  </si>
  <si>
    <t>Государственное казенное учреждение Самарской области "Тольяттинский социальный приют для лиц без определенного места жительства и занятий" (ГКУ СО "Тольяттинский социальный приют")</t>
  </si>
  <si>
    <t>Государственное казенное учреждение Самарской области «Центр социальной адаптации для лиц без определенного места жительства  и занятий и иных категорий граждан, попавших в трудную жизненную ситуацию» (ГКУ СО "Центр соцадаптации")</t>
  </si>
  <si>
    <t>Государственное казенное учреждение Самарской области "Центр помощи детям, оставшимся без попечения родителей, имени Фролова Б.П. городского округа Самара (коррекционный) " (ГКУ СО  "ЦП ДОПР имени Фролова Б.П. (коррекционный)")</t>
  </si>
  <si>
    <t>Государственное казённое учреждение Самарской области "Социально-реабилитационный центр для несовершеннолетних "Огонёк" (ГКУ СО "СРЦН  "Огонёк")</t>
  </si>
  <si>
    <t>Государственное казенное учреждение Самарской области "Тольяттинский социально-реабилитационный центр для несовершеннолетних "Гармония" (ГКУ СО "Тольяттинский СРЦН "Гармония");</t>
  </si>
  <si>
    <t>Государственное казённое учреждение Самарской области "Безенчукский комплексный центр социального обслуживания населения "Дом детства" (ГКУ СО "Безенчуский "Дом детства")</t>
  </si>
  <si>
    <t>Государственное казенное учреждение Самарской области "Клявлинский социальный приют для детей и подростков "Надежда" (ГКУ СО "Клявлинский СП "Надежда")</t>
  </si>
  <si>
    <t>Государственное казенное учреждение Самарской области "Областной центр социальной помощи семье и детям" (ГКУ СО "Областной центр социальной помощи семье и детям")</t>
  </si>
  <si>
    <t>Государственное казённое учреждение Самарской области "Реабилитационный центр для детей и подростков с ограниченными возможностями "Жемчужина" (ГКУ СО "РЦДиПОВ "Жемчужина")</t>
  </si>
  <si>
    <t>Государственное казенное учреждение Самарской области "Комплексный центр социального обслуживания населения  "Ровесник" (ГКУ СО  " КЦ СО "Ровесник")</t>
  </si>
  <si>
    <t>Государственное бюджетное учреждение Самарской области "Самарский молодежный  пансионат для инвалидов (психоневрологический  интернат)" (ГБУ СО "Самарский молодежный пансионат для инвалидов")</t>
  </si>
  <si>
    <t xml:space="preserve">Государственное бюджетное учреждение Самарской области "Кошкинский пансионат для ветеранов труда (дом-интернат для престарелых и нвалидов)" (ГБУ СО "Кошкинский пансионат") </t>
  </si>
  <si>
    <t>Государственное бюджетное учреждение Самарской области "Хворостянский пансионат для ветеранов войны и труда (дом-интернат для престарелых и инвалидов)" (ГБУ СО "Хворостянский пансионат")</t>
  </si>
  <si>
    <t>Государственное бюджетное учреждение Самарской области "Шенталинский пансионат для ветеранов труда (дом-интернат для престарелых и инвалидов)" (ГБУ СО "Шенталинский пансионат")</t>
  </si>
  <si>
    <t>Автономная некоммерческая организация "Центр социального обслуживания населения Южного округа" (АНО "ЦСОН Южного округа")</t>
  </si>
  <si>
    <t>Автономная некоммерческая организация "Центр социального обслуживания населения "Сызранский" (АНО "ЦСОН "Сызранский" )</t>
  </si>
  <si>
    <t>Автономная некоммерческая организация "Центр социального обслуживания населения Юго-Западного округа" (АНО "ЦСОН Юго-Западного округа):</t>
  </si>
  <si>
    <t>Автономная некоммерческая организация "Центр социального обслуживания населения Северо-Восточного округа" (АНО "ЦСОН СВО")</t>
  </si>
  <si>
    <t>Автономная некоммерческая организация "Центр социального обслуживания населения Восточного округа"(АНО "ЦСОН Восточного округа")</t>
  </si>
  <si>
    <t>Автономная некоммерческая организация "Центр социального обслуживания населения Северного округа" (АНО "ЦСОН Северного округа")</t>
  </si>
  <si>
    <t>Автономная некоммерческая организация "Центр социального обслуживания населения "Тольяттинский"(АНО "ЦСОН "Тольяттинский")</t>
  </si>
  <si>
    <t>Автономная некоммерческая организация "Центр социального обслуживания населения городского округа Самара "Центральный" (АНО "ЦСОН "Центральный")</t>
  </si>
  <si>
    <t>Автономная некоммерческая организация "Центр социального обслуживания населения "Безымянский" городского округа Самара (АНО "ЦСОН "Безымянский")</t>
  </si>
  <si>
    <t>объем информации (количество материалов/единиц информации), размещенной на официальных стендах</t>
  </si>
  <si>
    <t xml:space="preserve"> Готовы ли Вы рекомендовать организацию социальной сферы родственникам и знакомым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</si>
</sst>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161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4" fillId="0" borderId="0" applyFont="0" applyFill="0" applyBorder="0" applyAlignment="0" applyProtection="0"/>
  </cellStyleXfs>
  <cellXfs count="38">
    <xf numFmtId="0" fontId="0" fillId="0" borderId="0" xfId="0"/>
    <xf numFmtId="0" fontId="3" fillId="0" borderId="1" xfId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wrapText="1"/>
    </xf>
    <xf numFmtId="49" fontId="3" fillId="0" borderId="1" xfId="1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9" fontId="1" fillId="0" borderId="1" xfId="2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wrapText="1"/>
    </xf>
    <xf numFmtId="2" fontId="0" fillId="2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9" fontId="0" fillId="0" borderId="1" xfId="2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wrapText="1"/>
    </xf>
    <xf numFmtId="1" fontId="0" fillId="0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2" fontId="0" fillId="3" borderId="1" xfId="0" applyNumberForma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164" fontId="7" fillId="4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wrapText="1"/>
    </xf>
    <xf numFmtId="2" fontId="0" fillId="4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9" fontId="1" fillId="4" borderId="1" xfId="2" applyFont="1" applyFill="1" applyBorder="1" applyAlignment="1">
      <alignment horizontal="center" wrapText="1"/>
    </xf>
    <xf numFmtId="2" fontId="6" fillId="2" borderId="1" xfId="0" applyNumberFormat="1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_Лист1" xfId="1"/>
    <cellStyle name="Процентный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38"/>
  <sheetViews>
    <sheetView tabSelected="1" zoomScale="69" zoomScaleNormal="69" workbookViewId="0">
      <pane xSplit="2" topLeftCell="AE1" activePane="topRight" state="frozen"/>
      <selection pane="topRight" activeCell="BB1" sqref="BB1"/>
    </sheetView>
  </sheetViews>
  <sheetFormatPr defaultColWidth="8.85546875" defaultRowHeight="15" x14ac:dyDescent="0.25"/>
  <cols>
    <col min="1" max="1" width="8.85546875" style="14" customWidth="1"/>
    <col min="2" max="2" width="62.5703125" style="13" customWidth="1"/>
    <col min="3" max="3" width="15.7109375" style="11" customWidth="1"/>
    <col min="4" max="4" width="15.28515625" style="11" customWidth="1"/>
    <col min="5" max="5" width="14.140625" style="11" customWidth="1"/>
    <col min="6" max="6" width="10.85546875" style="11" customWidth="1"/>
    <col min="7" max="7" width="10.7109375" style="11" customWidth="1"/>
    <col min="8" max="8" width="10.5703125" style="11" customWidth="1"/>
    <col min="9" max="9" width="12.7109375" style="11" customWidth="1"/>
    <col min="10" max="10" width="11.5703125" style="11" customWidth="1"/>
    <col min="11" max="11" width="14.5703125" style="11" customWidth="1"/>
    <col min="12" max="12" width="7.28515625" style="11" customWidth="1"/>
    <col min="13" max="13" width="7.85546875" style="11" customWidth="1"/>
    <col min="14" max="15" width="13" style="11" customWidth="1"/>
    <col min="16" max="17" width="9.140625" style="10" customWidth="1"/>
    <col min="18" max="18" width="13.28515625" style="11" customWidth="1"/>
    <col min="19" max="19" width="9.140625" style="11" customWidth="1"/>
    <col min="20" max="20" width="9.7109375" style="10" customWidth="1"/>
    <col min="21" max="21" width="6.7109375" style="10" customWidth="1"/>
    <col min="22" max="22" width="9.140625" style="11" customWidth="1"/>
    <col min="23" max="23" width="12.5703125" style="36" customWidth="1"/>
    <col min="24" max="24" width="17.28515625" style="11" customWidth="1"/>
    <col min="25" max="26" width="9.140625" style="11" customWidth="1"/>
    <col min="27" max="27" width="12.7109375" style="11" customWidth="1"/>
    <col min="28" max="32" width="9.140625" style="11" customWidth="1"/>
    <col min="33" max="34" width="14.7109375" style="11" customWidth="1"/>
    <col min="35" max="35" width="9.7109375" style="36" customWidth="1"/>
    <col min="36" max="36" width="17" style="11" customWidth="1"/>
    <col min="37" max="37" width="8.140625" style="11" customWidth="1"/>
    <col min="38" max="38" width="9.140625" style="11" customWidth="1"/>
    <col min="39" max="39" width="15" style="11" customWidth="1"/>
    <col min="40" max="40" width="6" style="11" customWidth="1"/>
    <col min="41" max="41" width="8.85546875" style="10" customWidth="1"/>
    <col min="42" max="42" width="7.85546875" style="11" customWidth="1"/>
    <col min="43" max="45" width="8.85546875" style="11" customWidth="1"/>
    <col min="46" max="46" width="8.85546875" style="36" customWidth="1"/>
    <col min="47" max="48" width="8.85546875" style="11" customWidth="1"/>
    <col min="49" max="49" width="9.140625" style="11" customWidth="1"/>
    <col min="50" max="51" width="8.85546875" style="11" customWidth="1"/>
    <col min="52" max="53" width="12.28515625" style="11" customWidth="1"/>
    <col min="54" max="54" width="12.42578125" style="11" customWidth="1"/>
    <col min="55" max="55" width="8.85546875" style="11" customWidth="1"/>
    <col min="56" max="56" width="12" style="11" customWidth="1"/>
    <col min="57" max="57" width="8.7109375" style="11" customWidth="1"/>
    <col min="58" max="58" width="8" style="36" customWidth="1"/>
    <col min="59" max="59" width="12.85546875" style="11" customWidth="1"/>
    <col min="60" max="60" width="8.85546875" style="11" customWidth="1"/>
    <col min="61" max="61" width="9.28515625" style="11" customWidth="1"/>
    <col min="62" max="62" width="9.7109375" style="11" customWidth="1"/>
    <col min="63" max="63" width="11.7109375" style="11" customWidth="1"/>
    <col min="64" max="64" width="9.5703125" style="11" customWidth="1"/>
    <col min="65" max="65" width="11.85546875" style="11" customWidth="1"/>
    <col min="66" max="66" width="5.7109375" style="11" customWidth="1"/>
    <col min="67" max="67" width="8.42578125" style="11" customWidth="1"/>
    <col min="68" max="68" width="7.28515625" style="11" customWidth="1"/>
    <col min="69" max="69" width="8.85546875" style="11" customWidth="1"/>
    <col min="70" max="70" width="15.28515625" style="11" customWidth="1"/>
    <col min="71" max="71" width="11.28515625" style="36" customWidth="1"/>
    <col min="72" max="72" width="10.42578125" style="37" customWidth="1"/>
    <col min="73" max="16384" width="8.85546875" style="11"/>
  </cols>
  <sheetData>
    <row r="1" spans="1:73" s="4" customFormat="1" ht="210.6" customHeight="1" x14ac:dyDescent="0.25">
      <c r="A1" s="2"/>
      <c r="B1" s="3"/>
      <c r="C1" s="1"/>
      <c r="D1" s="25" t="s">
        <v>57</v>
      </c>
      <c r="F1" s="1"/>
      <c r="G1" s="25" t="s">
        <v>0</v>
      </c>
      <c r="J1" s="23" t="s">
        <v>1</v>
      </c>
      <c r="K1" s="25" t="s">
        <v>2</v>
      </c>
      <c r="M1" s="23"/>
      <c r="N1" s="4" t="s">
        <v>3</v>
      </c>
      <c r="P1" s="5"/>
      <c r="Q1" s="5"/>
      <c r="R1" s="4" t="s">
        <v>4</v>
      </c>
      <c r="T1" s="5"/>
      <c r="U1" s="5"/>
      <c r="V1" s="23" t="s">
        <v>5</v>
      </c>
      <c r="W1" s="16" t="s">
        <v>6</v>
      </c>
      <c r="X1" s="25" t="s">
        <v>7</v>
      </c>
      <c r="Z1" s="23"/>
      <c r="AA1" s="4" t="s">
        <v>8</v>
      </c>
      <c r="AC1" s="23"/>
      <c r="AD1" s="26"/>
      <c r="AE1" s="27" t="s">
        <v>9</v>
      </c>
      <c r="AF1" s="28"/>
      <c r="AG1" s="23"/>
      <c r="AI1" s="16" t="s">
        <v>10</v>
      </c>
      <c r="AJ1" s="25" t="s">
        <v>11</v>
      </c>
      <c r="AL1" s="23"/>
      <c r="AM1" s="25" t="s">
        <v>12</v>
      </c>
      <c r="AO1" s="33"/>
      <c r="AP1" s="4" t="s">
        <v>13</v>
      </c>
      <c r="AR1" s="23"/>
      <c r="AT1" s="16" t="s">
        <v>14</v>
      </c>
      <c r="AU1" s="4" t="s">
        <v>15</v>
      </c>
      <c r="AV1" s="23"/>
      <c r="AX1" s="4" t="s">
        <v>16</v>
      </c>
      <c r="AZ1" s="23"/>
      <c r="BB1" s="4" t="s">
        <v>17</v>
      </c>
      <c r="BD1" s="23"/>
      <c r="BF1" s="16" t="s">
        <v>18</v>
      </c>
      <c r="BG1" s="4" t="s">
        <v>58</v>
      </c>
      <c r="BI1" s="23"/>
      <c r="BK1" s="4" t="s">
        <v>19</v>
      </c>
      <c r="BM1" s="23"/>
      <c r="BO1" s="4" t="s">
        <v>20</v>
      </c>
      <c r="BQ1" s="23"/>
      <c r="BS1" s="16" t="s">
        <v>21</v>
      </c>
      <c r="BT1" s="34" t="s">
        <v>22</v>
      </c>
      <c r="BU1" s="25"/>
    </row>
    <row r="2" spans="1:73" ht="46.9" customHeight="1" x14ac:dyDescent="0.25">
      <c r="A2" s="22">
        <v>1</v>
      </c>
      <c r="B2" s="13" t="s">
        <v>51</v>
      </c>
      <c r="C2" s="8">
        <v>600</v>
      </c>
      <c r="D2" s="7">
        <v>13</v>
      </c>
      <c r="E2" s="8">
        <v>13</v>
      </c>
      <c r="F2" s="8">
        <f t="shared" ref="F2:F35" si="0">D2/E2</f>
        <v>1</v>
      </c>
      <c r="G2" s="7">
        <v>13</v>
      </c>
      <c r="H2" s="8">
        <v>13</v>
      </c>
      <c r="I2" s="8">
        <f t="shared" ref="I2:I35" si="1">G2/H2</f>
        <v>1</v>
      </c>
      <c r="J2" s="24">
        <f t="shared" ref="J2:J35" si="2">0.5*(F2+I2)*100</f>
        <v>100</v>
      </c>
      <c r="K2" s="7">
        <v>6</v>
      </c>
      <c r="L2" s="8">
        <v>6</v>
      </c>
      <c r="M2" s="24">
        <f t="shared" ref="M2:M35" si="3">K2/L2*100</f>
        <v>100</v>
      </c>
      <c r="N2" s="9">
        <v>523</v>
      </c>
      <c r="O2" s="9">
        <v>525</v>
      </c>
      <c r="P2" s="10">
        <f t="shared" ref="P2:P35" si="4">N2/O2</f>
        <v>0.99619047619047618</v>
      </c>
      <c r="Q2" s="10">
        <f t="shared" ref="Q2:Q35" si="5">1-P2</f>
        <v>3.8095238095238182E-3</v>
      </c>
      <c r="R2" s="9">
        <v>367</v>
      </c>
      <c r="S2" s="9">
        <v>374</v>
      </c>
      <c r="T2" s="10">
        <f t="shared" ref="T2:T35" si="6">R2/S2</f>
        <v>0.98128342245989308</v>
      </c>
      <c r="U2" s="10">
        <f t="shared" ref="U2:U35" si="7">1-T2</f>
        <v>1.8716577540106916E-2</v>
      </c>
      <c r="V2" s="24">
        <f t="shared" ref="V2:V35" si="8">(P2+T2)*0.5*100</f>
        <v>98.873694932518461</v>
      </c>
      <c r="W2" s="17">
        <f t="shared" ref="W2:W35" si="9">J2*0.3+M2*0.3+V2*0.4</f>
        <v>99.549477973007384</v>
      </c>
      <c r="X2" s="15">
        <v>7</v>
      </c>
      <c r="Y2" s="11">
        <v>7</v>
      </c>
      <c r="Z2" s="32">
        <f t="shared" ref="Z2:Z35" si="10">X2/Y2*100</f>
        <v>100</v>
      </c>
      <c r="AA2" s="11">
        <v>598</v>
      </c>
      <c r="AB2" s="11">
        <v>598</v>
      </c>
      <c r="AC2" s="32">
        <f t="shared" ref="AC2:AC35" si="11">AA2/AB2*100</f>
        <v>100</v>
      </c>
      <c r="AD2" s="12">
        <f t="shared" ref="AD2:AD25" si="12">100-AC2</f>
        <v>0</v>
      </c>
      <c r="AE2" s="29">
        <v>595</v>
      </c>
      <c r="AF2" s="29">
        <v>600</v>
      </c>
      <c r="AG2" s="32">
        <f t="shared" ref="AG2:AG35" si="13">AE2/AF2*100</f>
        <v>99.166666666666671</v>
      </c>
      <c r="AH2" s="12">
        <f t="shared" ref="AH2:AH35" si="14">100-AG2</f>
        <v>0.8333333333333286</v>
      </c>
      <c r="AI2" s="19">
        <f t="shared" ref="AI2:AI35" si="15">Z2*0.3+AC2*0.4+AG2*0.3</f>
        <v>99.75</v>
      </c>
      <c r="AJ2" s="15">
        <v>5</v>
      </c>
      <c r="AK2" s="11">
        <v>5</v>
      </c>
      <c r="AL2" s="32">
        <f t="shared" ref="AL2:AL35" si="16">AJ2*20</f>
        <v>100</v>
      </c>
      <c r="AM2" s="30">
        <v>6</v>
      </c>
      <c r="AN2" s="12">
        <v>6</v>
      </c>
      <c r="AO2" s="32">
        <f t="shared" ref="AO2:AO35" si="17">AM2/6*100</f>
        <v>100</v>
      </c>
      <c r="AP2" s="12">
        <v>599</v>
      </c>
      <c r="AQ2" s="12">
        <v>600</v>
      </c>
      <c r="AR2" s="32">
        <f t="shared" ref="AR2:AR35" si="18">AP2/AQ2*100</f>
        <v>99.833333333333329</v>
      </c>
      <c r="AS2" s="12">
        <f t="shared" ref="AS2:AS35" si="19">100-AR2</f>
        <v>0.1666666666666714</v>
      </c>
      <c r="AT2" s="19">
        <f t="shared" ref="AT2:AT35" si="20">AL2*0.3+AO2*0.4+AR2*0.3</f>
        <v>99.949999999999989</v>
      </c>
      <c r="AU2" s="12">
        <v>320</v>
      </c>
      <c r="AV2" s="32">
        <v>322</v>
      </c>
      <c r="AW2" s="12">
        <f t="shared" ref="AW2:AW35" si="21">AU2/AV2*100</f>
        <v>99.378881987577643</v>
      </c>
      <c r="AX2" s="12">
        <v>599</v>
      </c>
      <c r="AY2" s="12">
        <v>600</v>
      </c>
      <c r="AZ2" s="32">
        <f t="shared" ref="AZ2:AZ35" si="22">AX2/AY2*100</f>
        <v>99.833333333333329</v>
      </c>
      <c r="BA2" s="12">
        <f t="shared" ref="BA2:BA35" si="23">100-AZ2</f>
        <v>0.1666666666666714</v>
      </c>
      <c r="BB2" s="12">
        <v>481</v>
      </c>
      <c r="BC2" s="12">
        <v>482</v>
      </c>
      <c r="BD2" s="32">
        <f t="shared" ref="BD2:BD35" si="24">BB2/BC2*100</f>
        <v>99.792531120331944</v>
      </c>
      <c r="BE2" s="12">
        <f t="shared" ref="BE2:BE35" si="25">100-BD2</f>
        <v>0.20746887966805616</v>
      </c>
      <c r="BF2" s="19">
        <f t="shared" ref="BF2:BF35" si="26">AW2*0.4+AZ2*0.4+BD2*0.2</f>
        <v>99.643392352430794</v>
      </c>
      <c r="BG2" s="12">
        <v>600</v>
      </c>
      <c r="BH2" s="12">
        <v>600</v>
      </c>
      <c r="BI2" s="32">
        <f t="shared" ref="BI2:BI35" si="27">BG2/BH2*100</f>
        <v>100</v>
      </c>
      <c r="BJ2" s="12">
        <f t="shared" ref="BJ2:BJ35" si="28">100-BI2</f>
        <v>0</v>
      </c>
      <c r="BK2" s="12">
        <v>600</v>
      </c>
      <c r="BL2" s="12">
        <v>600</v>
      </c>
      <c r="BM2" s="32">
        <f t="shared" ref="BM2:BM35" si="29">BK2/BL2*100</f>
        <v>100</v>
      </c>
      <c r="BN2" s="12">
        <f t="shared" ref="BN2:BN35" si="30">100-BM2</f>
        <v>0</v>
      </c>
      <c r="BO2" s="12">
        <v>600</v>
      </c>
      <c r="BP2" s="12">
        <v>600</v>
      </c>
      <c r="BQ2" s="32">
        <f t="shared" ref="BQ2:BQ35" si="31">BO2/BP2*100</f>
        <v>100</v>
      </c>
      <c r="BR2" s="12">
        <f t="shared" ref="BR2:BR35" si="32">100-BQ2</f>
        <v>0</v>
      </c>
      <c r="BS2" s="20">
        <f t="shared" ref="BS2:BS35" si="33">BI2*0.3+BM2*0.2+BQ2*0.5</f>
        <v>100</v>
      </c>
      <c r="BT2" s="35">
        <f t="shared" ref="BT2:BT35" si="34">(W2+AI2+AT2+BF2+BS2)/5</f>
        <v>99.778574065087639</v>
      </c>
      <c r="BU2" s="15">
        <f>_xlfn.RANK.EQ(BT2,BT2:BT35,0)</f>
        <v>1</v>
      </c>
    </row>
    <row r="3" spans="1:73" ht="72.599999999999994" customHeight="1" x14ac:dyDescent="0.25">
      <c r="A3" s="22">
        <v>14</v>
      </c>
      <c r="B3" s="13" t="s">
        <v>55</v>
      </c>
      <c r="C3" s="8">
        <v>600</v>
      </c>
      <c r="D3" s="7">
        <v>13</v>
      </c>
      <c r="E3" s="8">
        <v>13</v>
      </c>
      <c r="F3" s="8">
        <f t="shared" si="0"/>
        <v>1</v>
      </c>
      <c r="G3" s="7">
        <v>13</v>
      </c>
      <c r="H3" s="8">
        <v>13</v>
      </c>
      <c r="I3" s="8">
        <f t="shared" si="1"/>
        <v>1</v>
      </c>
      <c r="J3" s="24">
        <f t="shared" si="2"/>
        <v>100</v>
      </c>
      <c r="K3" s="7">
        <v>6</v>
      </c>
      <c r="L3" s="8">
        <v>6</v>
      </c>
      <c r="M3" s="24">
        <f t="shared" si="3"/>
        <v>100</v>
      </c>
      <c r="N3" s="9">
        <v>560</v>
      </c>
      <c r="O3" s="9">
        <v>560</v>
      </c>
      <c r="P3" s="10">
        <f t="shared" si="4"/>
        <v>1</v>
      </c>
      <c r="Q3" s="10">
        <f t="shared" si="5"/>
        <v>0</v>
      </c>
      <c r="R3" s="9">
        <v>462</v>
      </c>
      <c r="S3" s="9">
        <v>465</v>
      </c>
      <c r="T3" s="10">
        <f t="shared" si="6"/>
        <v>0.99354838709677418</v>
      </c>
      <c r="U3" s="10">
        <f t="shared" si="7"/>
        <v>6.4516129032258229E-3</v>
      </c>
      <c r="V3" s="24">
        <f t="shared" si="8"/>
        <v>99.677419354838719</v>
      </c>
      <c r="W3" s="17">
        <f t="shared" si="9"/>
        <v>99.870967741935488</v>
      </c>
      <c r="X3" s="15">
        <v>7</v>
      </c>
      <c r="Y3" s="11">
        <v>7</v>
      </c>
      <c r="Z3" s="32">
        <f t="shared" si="10"/>
        <v>100</v>
      </c>
      <c r="AA3" s="11">
        <v>587</v>
      </c>
      <c r="AB3" s="11">
        <v>590</v>
      </c>
      <c r="AC3" s="32">
        <f t="shared" si="11"/>
        <v>99.491525423728817</v>
      </c>
      <c r="AD3" s="12">
        <f t="shared" si="12"/>
        <v>0.50847457627118331</v>
      </c>
      <c r="AE3" s="29">
        <v>596</v>
      </c>
      <c r="AF3" s="29">
        <v>603</v>
      </c>
      <c r="AG3" s="32">
        <f t="shared" si="13"/>
        <v>98.839137645107797</v>
      </c>
      <c r="AH3" s="12">
        <f t="shared" si="14"/>
        <v>1.1608623548922026</v>
      </c>
      <c r="AI3" s="19">
        <f t="shared" si="15"/>
        <v>99.448351463023869</v>
      </c>
      <c r="AJ3" s="15">
        <v>5</v>
      </c>
      <c r="AK3" s="11">
        <v>5</v>
      </c>
      <c r="AL3" s="32">
        <f t="shared" si="16"/>
        <v>100</v>
      </c>
      <c r="AM3" s="30">
        <v>6</v>
      </c>
      <c r="AN3" s="12">
        <v>6</v>
      </c>
      <c r="AO3" s="32">
        <f t="shared" si="17"/>
        <v>100</v>
      </c>
      <c r="AP3" s="12">
        <v>596</v>
      </c>
      <c r="AQ3" s="12">
        <v>603</v>
      </c>
      <c r="AR3" s="32">
        <f t="shared" si="18"/>
        <v>98.839137645107797</v>
      </c>
      <c r="AS3" s="12">
        <f t="shared" si="19"/>
        <v>1.1608623548922026</v>
      </c>
      <c r="AT3" s="19">
        <f t="shared" si="20"/>
        <v>99.651741293532339</v>
      </c>
      <c r="AU3" s="12">
        <v>498</v>
      </c>
      <c r="AV3" s="32">
        <v>506</v>
      </c>
      <c r="AW3" s="12">
        <f t="shared" si="21"/>
        <v>98.418972332015812</v>
      </c>
      <c r="AX3" s="12">
        <v>600</v>
      </c>
      <c r="AY3" s="12">
        <v>600</v>
      </c>
      <c r="AZ3" s="32">
        <f t="shared" si="22"/>
        <v>100</v>
      </c>
      <c r="BA3" s="12">
        <f t="shared" si="23"/>
        <v>0</v>
      </c>
      <c r="BB3" s="12">
        <v>555</v>
      </c>
      <c r="BC3" s="12">
        <v>555</v>
      </c>
      <c r="BD3" s="32">
        <f t="shared" si="24"/>
        <v>100</v>
      </c>
      <c r="BE3" s="12">
        <f t="shared" si="25"/>
        <v>0</v>
      </c>
      <c r="BF3" s="19">
        <f t="shared" si="26"/>
        <v>99.367588932806328</v>
      </c>
      <c r="BG3" s="12">
        <v>600</v>
      </c>
      <c r="BH3" s="12">
        <v>600</v>
      </c>
      <c r="BI3" s="32">
        <f t="shared" si="27"/>
        <v>100</v>
      </c>
      <c r="BJ3" s="12">
        <f t="shared" si="28"/>
        <v>0</v>
      </c>
      <c r="BK3" s="12">
        <v>598</v>
      </c>
      <c r="BL3" s="12">
        <v>599</v>
      </c>
      <c r="BM3" s="32">
        <f t="shared" si="29"/>
        <v>99.833055091819702</v>
      </c>
      <c r="BN3" s="12">
        <f t="shared" si="30"/>
        <v>0.16694490818029806</v>
      </c>
      <c r="BO3" s="12">
        <v>597</v>
      </c>
      <c r="BP3" s="12">
        <v>598</v>
      </c>
      <c r="BQ3" s="32">
        <f t="shared" si="31"/>
        <v>99.832775919732441</v>
      </c>
      <c r="BR3" s="12">
        <f t="shared" si="32"/>
        <v>0.16722408026755886</v>
      </c>
      <c r="BS3" s="20">
        <f t="shared" si="33"/>
        <v>99.882998978230162</v>
      </c>
      <c r="BT3" s="35">
        <f t="shared" si="34"/>
        <v>99.644329681905631</v>
      </c>
      <c r="BU3" s="15">
        <f>_xlfn.RANK.EQ(BT3,BT1:BT36,0)</f>
        <v>2</v>
      </c>
    </row>
    <row r="4" spans="1:73" ht="59.45" customHeight="1" x14ac:dyDescent="0.25">
      <c r="A4" s="22">
        <v>4</v>
      </c>
      <c r="B4" s="6" t="s">
        <v>31</v>
      </c>
      <c r="C4" s="8">
        <v>30</v>
      </c>
      <c r="D4" s="7">
        <v>13</v>
      </c>
      <c r="E4" s="8">
        <v>13</v>
      </c>
      <c r="F4" s="8">
        <f t="shared" si="0"/>
        <v>1</v>
      </c>
      <c r="G4" s="7">
        <v>10</v>
      </c>
      <c r="H4" s="8">
        <v>13</v>
      </c>
      <c r="I4" s="8">
        <f t="shared" si="1"/>
        <v>0.76923076923076927</v>
      </c>
      <c r="J4" s="24">
        <f t="shared" si="2"/>
        <v>88.461538461538453</v>
      </c>
      <c r="K4" s="7">
        <v>6</v>
      </c>
      <c r="L4" s="8">
        <v>6</v>
      </c>
      <c r="M4" s="24">
        <f t="shared" si="3"/>
        <v>100</v>
      </c>
      <c r="N4" s="9">
        <v>30</v>
      </c>
      <c r="O4" s="9">
        <v>30</v>
      </c>
      <c r="P4" s="10">
        <f t="shared" si="4"/>
        <v>1</v>
      </c>
      <c r="Q4" s="10">
        <f t="shared" si="5"/>
        <v>0</v>
      </c>
      <c r="R4" s="9">
        <v>29</v>
      </c>
      <c r="S4" s="9">
        <v>29</v>
      </c>
      <c r="T4" s="10">
        <f t="shared" si="6"/>
        <v>1</v>
      </c>
      <c r="U4" s="10">
        <f t="shared" si="7"/>
        <v>0</v>
      </c>
      <c r="V4" s="24">
        <f t="shared" si="8"/>
        <v>100</v>
      </c>
      <c r="W4" s="18">
        <f t="shared" si="9"/>
        <v>96.538461538461533</v>
      </c>
      <c r="X4" s="15">
        <v>7</v>
      </c>
      <c r="Y4" s="11">
        <v>7</v>
      </c>
      <c r="Z4" s="32">
        <f t="shared" si="10"/>
        <v>100</v>
      </c>
      <c r="AA4" s="11">
        <v>30</v>
      </c>
      <c r="AB4" s="11">
        <v>30</v>
      </c>
      <c r="AC4" s="32">
        <f t="shared" si="11"/>
        <v>100</v>
      </c>
      <c r="AD4" s="12">
        <f t="shared" si="12"/>
        <v>0</v>
      </c>
      <c r="AE4" s="29">
        <v>30</v>
      </c>
      <c r="AF4" s="29">
        <v>30</v>
      </c>
      <c r="AG4" s="32">
        <f t="shared" si="13"/>
        <v>100</v>
      </c>
      <c r="AH4" s="12">
        <f t="shared" si="14"/>
        <v>0</v>
      </c>
      <c r="AI4" s="20">
        <f t="shared" si="15"/>
        <v>100</v>
      </c>
      <c r="AJ4" s="15">
        <v>5</v>
      </c>
      <c r="AK4" s="11">
        <v>5</v>
      </c>
      <c r="AL4" s="32">
        <f t="shared" si="16"/>
        <v>100</v>
      </c>
      <c r="AM4" s="30">
        <v>6</v>
      </c>
      <c r="AN4" s="12">
        <v>6</v>
      </c>
      <c r="AO4" s="32">
        <f t="shared" si="17"/>
        <v>100</v>
      </c>
      <c r="AP4" s="12">
        <v>30</v>
      </c>
      <c r="AQ4" s="12">
        <v>30</v>
      </c>
      <c r="AR4" s="32">
        <f t="shared" si="18"/>
        <v>100</v>
      </c>
      <c r="AS4" s="12">
        <f t="shared" si="19"/>
        <v>0</v>
      </c>
      <c r="AT4" s="20">
        <f t="shared" si="20"/>
        <v>100</v>
      </c>
      <c r="AU4" s="12">
        <v>23</v>
      </c>
      <c r="AV4" s="32">
        <v>23</v>
      </c>
      <c r="AW4" s="12">
        <f t="shared" si="21"/>
        <v>100</v>
      </c>
      <c r="AX4" s="12">
        <v>30</v>
      </c>
      <c r="AY4" s="12">
        <v>30</v>
      </c>
      <c r="AZ4" s="32">
        <f t="shared" si="22"/>
        <v>100</v>
      </c>
      <c r="BA4" s="12">
        <f t="shared" si="23"/>
        <v>0</v>
      </c>
      <c r="BB4" s="12">
        <v>30</v>
      </c>
      <c r="BC4" s="12">
        <v>30</v>
      </c>
      <c r="BD4" s="32">
        <f t="shared" si="24"/>
        <v>100</v>
      </c>
      <c r="BE4" s="12">
        <f t="shared" si="25"/>
        <v>0</v>
      </c>
      <c r="BF4" s="20">
        <f t="shared" si="26"/>
        <v>100</v>
      </c>
      <c r="BG4" s="12">
        <v>30</v>
      </c>
      <c r="BH4" s="12">
        <v>30</v>
      </c>
      <c r="BI4" s="32">
        <f t="shared" si="27"/>
        <v>100</v>
      </c>
      <c r="BJ4" s="12">
        <f t="shared" si="28"/>
        <v>0</v>
      </c>
      <c r="BK4" s="12">
        <v>30</v>
      </c>
      <c r="BL4" s="12">
        <v>30</v>
      </c>
      <c r="BM4" s="32">
        <f t="shared" si="29"/>
        <v>100</v>
      </c>
      <c r="BN4" s="12">
        <f t="shared" si="30"/>
        <v>0</v>
      </c>
      <c r="BO4" s="12">
        <v>30</v>
      </c>
      <c r="BP4" s="12">
        <v>30</v>
      </c>
      <c r="BQ4" s="32">
        <f t="shared" si="31"/>
        <v>100</v>
      </c>
      <c r="BR4" s="12">
        <f t="shared" si="32"/>
        <v>0</v>
      </c>
      <c r="BS4" s="20">
        <f t="shared" si="33"/>
        <v>100</v>
      </c>
      <c r="BT4" s="35">
        <f t="shared" si="34"/>
        <v>99.307692307692307</v>
      </c>
      <c r="BU4" s="15">
        <f t="shared" ref="BU4" si="35">_xlfn.RANK.EQ(BT4,BT2:BT37,0)</f>
        <v>3</v>
      </c>
    </row>
    <row r="5" spans="1:73" ht="68.45" customHeight="1" x14ac:dyDescent="0.25">
      <c r="A5" s="22">
        <v>9</v>
      </c>
      <c r="B5" s="13" t="s">
        <v>53</v>
      </c>
      <c r="C5" s="8">
        <v>600</v>
      </c>
      <c r="D5" s="7">
        <v>13</v>
      </c>
      <c r="E5" s="8">
        <v>13</v>
      </c>
      <c r="F5" s="8">
        <f t="shared" si="0"/>
        <v>1</v>
      </c>
      <c r="G5" s="7">
        <v>13</v>
      </c>
      <c r="H5" s="8">
        <v>13</v>
      </c>
      <c r="I5" s="8">
        <f t="shared" si="1"/>
        <v>1</v>
      </c>
      <c r="J5" s="24">
        <f t="shared" si="2"/>
        <v>100</v>
      </c>
      <c r="K5" s="7">
        <v>6</v>
      </c>
      <c r="L5" s="8">
        <v>6</v>
      </c>
      <c r="M5" s="24">
        <f t="shared" si="3"/>
        <v>100</v>
      </c>
      <c r="N5" s="9">
        <v>539</v>
      </c>
      <c r="O5" s="9">
        <v>540</v>
      </c>
      <c r="P5" s="10">
        <f t="shared" si="4"/>
        <v>0.99814814814814812</v>
      </c>
      <c r="Q5" s="10">
        <f t="shared" si="5"/>
        <v>1.8518518518518823E-3</v>
      </c>
      <c r="R5" s="9">
        <v>162</v>
      </c>
      <c r="S5" s="9">
        <v>176</v>
      </c>
      <c r="T5" s="10">
        <f t="shared" si="6"/>
        <v>0.92045454545454541</v>
      </c>
      <c r="U5" s="10">
        <f t="shared" si="7"/>
        <v>7.9545454545454586E-2</v>
      </c>
      <c r="V5" s="24">
        <f t="shared" si="8"/>
        <v>95.930134680134671</v>
      </c>
      <c r="W5" s="17">
        <f t="shared" si="9"/>
        <v>98.372053872053868</v>
      </c>
      <c r="X5" s="15">
        <v>7</v>
      </c>
      <c r="Y5" s="11">
        <v>7</v>
      </c>
      <c r="Z5" s="32">
        <f t="shared" si="10"/>
        <v>100</v>
      </c>
      <c r="AA5" s="11">
        <v>597</v>
      </c>
      <c r="AB5" s="11">
        <v>599</v>
      </c>
      <c r="AC5" s="32">
        <f t="shared" si="11"/>
        <v>99.666110183639404</v>
      </c>
      <c r="AD5" s="12">
        <f t="shared" si="12"/>
        <v>0.33388981636059611</v>
      </c>
      <c r="AE5" s="29">
        <v>591</v>
      </c>
      <c r="AF5" s="29">
        <v>594</v>
      </c>
      <c r="AG5" s="32">
        <f t="shared" si="13"/>
        <v>99.494949494949495</v>
      </c>
      <c r="AH5" s="12">
        <f t="shared" si="14"/>
        <v>0.50505050505050519</v>
      </c>
      <c r="AI5" s="19">
        <f t="shared" si="15"/>
        <v>99.714928921940611</v>
      </c>
      <c r="AJ5" s="15">
        <v>5</v>
      </c>
      <c r="AK5" s="11">
        <v>5</v>
      </c>
      <c r="AL5" s="32">
        <f t="shared" si="16"/>
        <v>100</v>
      </c>
      <c r="AM5" s="30">
        <v>6</v>
      </c>
      <c r="AN5" s="12">
        <v>6</v>
      </c>
      <c r="AO5" s="32">
        <f t="shared" si="17"/>
        <v>100</v>
      </c>
      <c r="AP5" s="12">
        <v>591</v>
      </c>
      <c r="AQ5" s="12">
        <v>594</v>
      </c>
      <c r="AR5" s="32">
        <f t="shared" si="18"/>
        <v>99.494949494949495</v>
      </c>
      <c r="AS5" s="12">
        <f t="shared" si="19"/>
        <v>0.50505050505050519</v>
      </c>
      <c r="AT5" s="19">
        <f t="shared" si="20"/>
        <v>99.848484848484844</v>
      </c>
      <c r="AU5" s="12">
        <v>310</v>
      </c>
      <c r="AV5" s="32">
        <v>320</v>
      </c>
      <c r="AW5" s="12">
        <f t="shared" si="21"/>
        <v>96.875</v>
      </c>
      <c r="AX5" s="12">
        <v>599</v>
      </c>
      <c r="AY5" s="12">
        <v>599</v>
      </c>
      <c r="AZ5" s="32">
        <f t="shared" si="22"/>
        <v>100</v>
      </c>
      <c r="BA5" s="12">
        <f t="shared" si="23"/>
        <v>0</v>
      </c>
      <c r="BB5" s="12">
        <v>515</v>
      </c>
      <c r="BC5" s="12">
        <v>519</v>
      </c>
      <c r="BD5" s="32">
        <f t="shared" si="24"/>
        <v>99.229287090558771</v>
      </c>
      <c r="BE5" s="12">
        <f t="shared" si="25"/>
        <v>0.7707129094412295</v>
      </c>
      <c r="BF5" s="19">
        <f t="shared" si="26"/>
        <v>98.595857418111763</v>
      </c>
      <c r="BG5" s="12">
        <v>600</v>
      </c>
      <c r="BH5" s="12">
        <v>600</v>
      </c>
      <c r="BI5" s="32">
        <f t="shared" si="27"/>
        <v>100</v>
      </c>
      <c r="BJ5" s="12">
        <f t="shared" si="28"/>
        <v>0</v>
      </c>
      <c r="BK5" s="12">
        <v>599</v>
      </c>
      <c r="BL5" s="12">
        <v>600</v>
      </c>
      <c r="BM5" s="32">
        <f t="shared" si="29"/>
        <v>99.833333333333329</v>
      </c>
      <c r="BN5" s="12">
        <f t="shared" si="30"/>
        <v>0.1666666666666714</v>
      </c>
      <c r="BO5" s="12">
        <v>600</v>
      </c>
      <c r="BP5" s="12">
        <v>600</v>
      </c>
      <c r="BQ5" s="32">
        <f t="shared" si="31"/>
        <v>100</v>
      </c>
      <c r="BR5" s="12">
        <f t="shared" si="32"/>
        <v>0</v>
      </c>
      <c r="BS5" s="20">
        <f t="shared" si="33"/>
        <v>99.966666666666669</v>
      </c>
      <c r="BT5" s="35">
        <f t="shared" si="34"/>
        <v>99.299598345451571</v>
      </c>
      <c r="BU5" s="15">
        <f>_xlfn.RANK.EQ(BT5,BT1:BT38,0)</f>
        <v>4</v>
      </c>
    </row>
    <row r="6" spans="1:73" ht="61.9" customHeight="1" x14ac:dyDescent="0.25">
      <c r="A6" s="22">
        <v>2</v>
      </c>
      <c r="B6" s="6" t="s">
        <v>50</v>
      </c>
      <c r="C6" s="8">
        <v>600</v>
      </c>
      <c r="D6" s="7">
        <v>12</v>
      </c>
      <c r="E6" s="8">
        <v>13</v>
      </c>
      <c r="F6" s="8">
        <f t="shared" si="0"/>
        <v>0.92307692307692313</v>
      </c>
      <c r="G6" s="7">
        <v>13</v>
      </c>
      <c r="H6" s="8">
        <v>13</v>
      </c>
      <c r="I6" s="8">
        <f t="shared" si="1"/>
        <v>1</v>
      </c>
      <c r="J6" s="24">
        <f t="shared" si="2"/>
        <v>96.15384615384616</v>
      </c>
      <c r="K6" s="7">
        <v>6</v>
      </c>
      <c r="L6" s="8">
        <v>6</v>
      </c>
      <c r="M6" s="24">
        <f t="shared" si="3"/>
        <v>100</v>
      </c>
      <c r="N6" s="9">
        <v>381</v>
      </c>
      <c r="O6" s="9">
        <v>384</v>
      </c>
      <c r="P6" s="10">
        <f t="shared" si="4"/>
        <v>0.9921875</v>
      </c>
      <c r="Q6" s="10">
        <f t="shared" si="5"/>
        <v>7.8125E-3</v>
      </c>
      <c r="R6" s="9">
        <v>240</v>
      </c>
      <c r="S6" s="9">
        <v>249</v>
      </c>
      <c r="T6" s="10">
        <f t="shared" si="6"/>
        <v>0.96385542168674698</v>
      </c>
      <c r="U6" s="10">
        <f t="shared" si="7"/>
        <v>3.6144578313253017E-2</v>
      </c>
      <c r="V6" s="24">
        <f t="shared" si="8"/>
        <v>97.802146084337352</v>
      </c>
      <c r="W6" s="17">
        <f t="shared" si="9"/>
        <v>97.967012279888792</v>
      </c>
      <c r="X6" s="15">
        <v>7</v>
      </c>
      <c r="Y6" s="11">
        <v>7</v>
      </c>
      <c r="Z6" s="32">
        <f t="shared" si="10"/>
        <v>100</v>
      </c>
      <c r="AA6" s="11">
        <v>569</v>
      </c>
      <c r="AB6" s="11">
        <v>575</v>
      </c>
      <c r="AC6" s="32">
        <f t="shared" si="11"/>
        <v>98.956521739130437</v>
      </c>
      <c r="AD6" s="12">
        <f t="shared" si="12"/>
        <v>1.0434782608695627</v>
      </c>
      <c r="AE6" s="29">
        <v>595</v>
      </c>
      <c r="AF6" s="29">
        <v>597</v>
      </c>
      <c r="AG6" s="32">
        <f t="shared" si="13"/>
        <v>99.664991624790616</v>
      </c>
      <c r="AH6" s="12">
        <f t="shared" si="14"/>
        <v>0.33500837520938376</v>
      </c>
      <c r="AI6" s="19">
        <f t="shared" si="15"/>
        <v>99.482106183089357</v>
      </c>
      <c r="AJ6" s="15">
        <v>5</v>
      </c>
      <c r="AK6" s="11">
        <v>5</v>
      </c>
      <c r="AL6" s="32">
        <f t="shared" si="16"/>
        <v>100</v>
      </c>
      <c r="AM6" s="30">
        <v>6</v>
      </c>
      <c r="AN6" s="12">
        <v>6</v>
      </c>
      <c r="AO6" s="32">
        <f t="shared" si="17"/>
        <v>100</v>
      </c>
      <c r="AP6" s="12">
        <v>595</v>
      </c>
      <c r="AQ6" s="12">
        <v>597</v>
      </c>
      <c r="AR6" s="32">
        <f t="shared" si="18"/>
        <v>99.664991624790616</v>
      </c>
      <c r="AS6" s="12">
        <f t="shared" si="19"/>
        <v>0.33500837520938376</v>
      </c>
      <c r="AT6" s="19">
        <f t="shared" si="20"/>
        <v>99.899497487437188</v>
      </c>
      <c r="AU6" s="12">
        <v>215</v>
      </c>
      <c r="AV6" s="32">
        <v>218</v>
      </c>
      <c r="AW6" s="12">
        <f t="shared" si="21"/>
        <v>98.623853211009177</v>
      </c>
      <c r="AX6" s="12">
        <v>594</v>
      </c>
      <c r="AY6" s="12">
        <v>599</v>
      </c>
      <c r="AZ6" s="32">
        <f t="shared" si="22"/>
        <v>99.165275459098496</v>
      </c>
      <c r="BA6" s="12">
        <f t="shared" si="23"/>
        <v>0.8347245409015045</v>
      </c>
      <c r="BB6" s="12">
        <v>364</v>
      </c>
      <c r="BC6" s="12">
        <v>370</v>
      </c>
      <c r="BD6" s="32">
        <f t="shared" si="24"/>
        <v>98.378378378378386</v>
      </c>
      <c r="BE6" s="12">
        <f t="shared" si="25"/>
        <v>1.6216216216216139</v>
      </c>
      <c r="BF6" s="19">
        <f t="shared" si="26"/>
        <v>98.791327143718746</v>
      </c>
      <c r="BG6" s="12">
        <v>599</v>
      </c>
      <c r="BH6" s="12">
        <v>600</v>
      </c>
      <c r="BI6" s="32">
        <f t="shared" si="27"/>
        <v>99.833333333333329</v>
      </c>
      <c r="BJ6" s="12">
        <f t="shared" si="28"/>
        <v>0.1666666666666714</v>
      </c>
      <c r="BK6" s="12">
        <v>599</v>
      </c>
      <c r="BL6" s="12">
        <v>600</v>
      </c>
      <c r="BM6" s="32">
        <f t="shared" si="29"/>
        <v>99.833333333333329</v>
      </c>
      <c r="BN6" s="12">
        <f t="shared" si="30"/>
        <v>0.1666666666666714</v>
      </c>
      <c r="BO6" s="12">
        <v>594</v>
      </c>
      <c r="BP6" s="12">
        <v>597</v>
      </c>
      <c r="BQ6" s="32">
        <f t="shared" si="31"/>
        <v>99.497487437185924</v>
      </c>
      <c r="BR6" s="12">
        <f t="shared" si="32"/>
        <v>0.50251256281407564</v>
      </c>
      <c r="BS6" s="20">
        <f t="shared" si="33"/>
        <v>99.665410385259634</v>
      </c>
      <c r="BT6" s="35">
        <f t="shared" si="34"/>
        <v>99.161070695878749</v>
      </c>
      <c r="BU6" s="15">
        <f>_xlfn.RANK.EQ(BT6,BT1:BT39,0)</f>
        <v>5</v>
      </c>
    </row>
    <row r="7" spans="1:73" ht="69" customHeight="1" x14ac:dyDescent="0.25">
      <c r="A7" s="22">
        <v>3</v>
      </c>
      <c r="B7" s="6" t="s">
        <v>45</v>
      </c>
      <c r="C7" s="8">
        <v>27</v>
      </c>
      <c r="D7" s="7">
        <v>13</v>
      </c>
      <c r="E7" s="8">
        <v>13</v>
      </c>
      <c r="F7" s="8">
        <f t="shared" si="0"/>
        <v>1</v>
      </c>
      <c r="G7" s="7">
        <v>13</v>
      </c>
      <c r="H7" s="8">
        <v>13</v>
      </c>
      <c r="I7" s="8">
        <f t="shared" si="1"/>
        <v>1</v>
      </c>
      <c r="J7" s="24">
        <f t="shared" si="2"/>
        <v>100</v>
      </c>
      <c r="K7" s="7">
        <v>6</v>
      </c>
      <c r="L7" s="8">
        <v>6</v>
      </c>
      <c r="M7" s="24">
        <f t="shared" si="3"/>
        <v>100</v>
      </c>
      <c r="N7" s="9">
        <v>24</v>
      </c>
      <c r="O7" s="9">
        <v>24</v>
      </c>
      <c r="P7" s="10">
        <f t="shared" si="4"/>
        <v>1</v>
      </c>
      <c r="Q7" s="10">
        <f t="shared" si="5"/>
        <v>0</v>
      </c>
      <c r="R7" s="9">
        <v>11</v>
      </c>
      <c r="S7" s="9">
        <v>14</v>
      </c>
      <c r="T7" s="10">
        <f t="shared" si="6"/>
        <v>0.7857142857142857</v>
      </c>
      <c r="U7" s="10">
        <f t="shared" si="7"/>
        <v>0.2142857142857143</v>
      </c>
      <c r="V7" s="24">
        <f t="shared" si="8"/>
        <v>89.285714285714278</v>
      </c>
      <c r="W7" s="17">
        <f t="shared" si="9"/>
        <v>95.714285714285722</v>
      </c>
      <c r="X7" s="15">
        <v>7</v>
      </c>
      <c r="Y7" s="11">
        <v>7</v>
      </c>
      <c r="Z7" s="32">
        <f t="shared" si="10"/>
        <v>100</v>
      </c>
      <c r="AA7" s="11">
        <v>27</v>
      </c>
      <c r="AB7" s="11">
        <v>27</v>
      </c>
      <c r="AC7" s="32">
        <f t="shared" si="11"/>
        <v>100</v>
      </c>
      <c r="AD7" s="12">
        <f t="shared" si="12"/>
        <v>0</v>
      </c>
      <c r="AE7" s="29">
        <v>27</v>
      </c>
      <c r="AF7" s="29">
        <v>27</v>
      </c>
      <c r="AG7" s="32">
        <f t="shared" si="13"/>
        <v>100</v>
      </c>
      <c r="AH7" s="12">
        <f t="shared" si="14"/>
        <v>0</v>
      </c>
      <c r="AI7" s="19">
        <f t="shared" si="15"/>
        <v>100</v>
      </c>
      <c r="AJ7" s="15">
        <v>5</v>
      </c>
      <c r="AK7" s="11">
        <v>5</v>
      </c>
      <c r="AL7" s="32">
        <f t="shared" si="16"/>
        <v>100</v>
      </c>
      <c r="AM7" s="30">
        <v>6</v>
      </c>
      <c r="AN7" s="12">
        <v>6</v>
      </c>
      <c r="AO7" s="32">
        <f t="shared" si="17"/>
        <v>100</v>
      </c>
      <c r="AP7" s="12">
        <v>27</v>
      </c>
      <c r="AQ7" s="12">
        <v>27</v>
      </c>
      <c r="AR7" s="32">
        <f t="shared" si="18"/>
        <v>100</v>
      </c>
      <c r="AS7" s="12">
        <f t="shared" si="19"/>
        <v>0</v>
      </c>
      <c r="AT7" s="19">
        <f t="shared" si="20"/>
        <v>100</v>
      </c>
      <c r="AU7" s="12">
        <v>21</v>
      </c>
      <c r="AV7" s="32">
        <v>21</v>
      </c>
      <c r="AW7" s="12">
        <f t="shared" si="21"/>
        <v>100</v>
      </c>
      <c r="AX7" s="12">
        <v>27</v>
      </c>
      <c r="AY7" s="12">
        <v>27</v>
      </c>
      <c r="AZ7" s="32">
        <f t="shared" si="22"/>
        <v>100</v>
      </c>
      <c r="BA7" s="12">
        <f t="shared" si="23"/>
        <v>0</v>
      </c>
      <c r="BB7" s="12">
        <v>27</v>
      </c>
      <c r="BC7" s="12">
        <v>27</v>
      </c>
      <c r="BD7" s="32">
        <f t="shared" si="24"/>
        <v>100</v>
      </c>
      <c r="BE7" s="12">
        <f t="shared" si="25"/>
        <v>0</v>
      </c>
      <c r="BF7" s="19">
        <f t="shared" si="26"/>
        <v>100</v>
      </c>
      <c r="BG7" s="12">
        <v>27</v>
      </c>
      <c r="BH7" s="12">
        <v>27</v>
      </c>
      <c r="BI7" s="32">
        <f t="shared" si="27"/>
        <v>100</v>
      </c>
      <c r="BJ7" s="12">
        <f t="shared" si="28"/>
        <v>0</v>
      </c>
      <c r="BK7" s="12">
        <v>27</v>
      </c>
      <c r="BL7" s="12">
        <v>27</v>
      </c>
      <c r="BM7" s="32">
        <f t="shared" si="29"/>
        <v>100</v>
      </c>
      <c r="BN7" s="12">
        <f t="shared" si="30"/>
        <v>0</v>
      </c>
      <c r="BO7" s="12">
        <v>27</v>
      </c>
      <c r="BP7" s="12">
        <v>27</v>
      </c>
      <c r="BQ7" s="32">
        <f t="shared" si="31"/>
        <v>100</v>
      </c>
      <c r="BR7" s="12">
        <f t="shared" si="32"/>
        <v>0</v>
      </c>
      <c r="BS7" s="20">
        <f t="shared" si="33"/>
        <v>100</v>
      </c>
      <c r="BT7" s="35">
        <f t="shared" si="34"/>
        <v>99.142857142857139</v>
      </c>
      <c r="BU7" s="15">
        <f>_xlfn.RANK.EQ(BT7,BT1:BT40,0)</f>
        <v>6</v>
      </c>
    </row>
    <row r="8" spans="1:73" ht="31.5" customHeight="1" x14ac:dyDescent="0.25">
      <c r="A8" s="22">
        <v>5</v>
      </c>
      <c r="B8" s="6" t="s">
        <v>48</v>
      </c>
      <c r="C8" s="8">
        <v>600</v>
      </c>
      <c r="D8" s="7">
        <v>13</v>
      </c>
      <c r="E8" s="8">
        <v>13</v>
      </c>
      <c r="F8" s="8">
        <f t="shared" si="0"/>
        <v>1</v>
      </c>
      <c r="G8" s="7">
        <v>13</v>
      </c>
      <c r="H8" s="8">
        <v>13</v>
      </c>
      <c r="I8" s="8">
        <f t="shared" si="1"/>
        <v>1</v>
      </c>
      <c r="J8" s="24">
        <f t="shared" si="2"/>
        <v>100</v>
      </c>
      <c r="K8" s="7">
        <v>6</v>
      </c>
      <c r="L8" s="8">
        <v>6</v>
      </c>
      <c r="M8" s="24">
        <f t="shared" si="3"/>
        <v>100</v>
      </c>
      <c r="N8" s="9">
        <v>461</v>
      </c>
      <c r="O8" s="9">
        <v>464</v>
      </c>
      <c r="P8" s="10">
        <f t="shared" si="4"/>
        <v>0.99353448275862066</v>
      </c>
      <c r="Q8" s="10">
        <f t="shared" si="5"/>
        <v>6.4655172413793371E-3</v>
      </c>
      <c r="R8" s="9">
        <v>278</v>
      </c>
      <c r="S8" s="9">
        <v>296</v>
      </c>
      <c r="T8" s="10">
        <f t="shared" si="6"/>
        <v>0.93918918918918914</v>
      </c>
      <c r="U8" s="10">
        <f t="shared" si="7"/>
        <v>6.0810810810810856E-2</v>
      </c>
      <c r="V8" s="24">
        <f t="shared" si="8"/>
        <v>96.636183597390485</v>
      </c>
      <c r="W8" s="17">
        <f t="shared" si="9"/>
        <v>98.654473438956188</v>
      </c>
      <c r="X8" s="15">
        <v>7</v>
      </c>
      <c r="Y8" s="11">
        <v>7</v>
      </c>
      <c r="Z8" s="32">
        <f t="shared" si="10"/>
        <v>100</v>
      </c>
      <c r="AA8" s="11">
        <v>594</v>
      </c>
      <c r="AB8" s="11">
        <v>596</v>
      </c>
      <c r="AC8" s="32">
        <f t="shared" si="11"/>
        <v>99.664429530201332</v>
      </c>
      <c r="AD8" s="12">
        <f t="shared" si="12"/>
        <v>0.33557046979866811</v>
      </c>
      <c r="AE8" s="29">
        <v>584</v>
      </c>
      <c r="AF8" s="29">
        <v>590</v>
      </c>
      <c r="AG8" s="32">
        <f t="shared" si="13"/>
        <v>98.983050847457633</v>
      </c>
      <c r="AH8" s="12">
        <f t="shared" si="14"/>
        <v>1.0169491525423666</v>
      </c>
      <c r="AI8" s="19">
        <f t="shared" si="15"/>
        <v>99.560687066317826</v>
      </c>
      <c r="AJ8" s="15">
        <v>5</v>
      </c>
      <c r="AK8" s="11">
        <v>5</v>
      </c>
      <c r="AL8" s="32">
        <f t="shared" si="16"/>
        <v>100</v>
      </c>
      <c r="AM8" s="30">
        <v>6</v>
      </c>
      <c r="AN8" s="12">
        <v>6</v>
      </c>
      <c r="AO8" s="32">
        <f t="shared" si="17"/>
        <v>100</v>
      </c>
      <c r="AP8" s="12">
        <v>584</v>
      </c>
      <c r="AQ8" s="12">
        <v>590</v>
      </c>
      <c r="AR8" s="32">
        <f t="shared" si="18"/>
        <v>98.983050847457633</v>
      </c>
      <c r="AS8" s="12">
        <f t="shared" si="19"/>
        <v>1.0169491525423666</v>
      </c>
      <c r="AT8" s="20">
        <f t="shared" si="20"/>
        <v>99.694915254237287</v>
      </c>
      <c r="AU8" s="12">
        <v>247</v>
      </c>
      <c r="AV8" s="32">
        <v>268</v>
      </c>
      <c r="AW8" s="12">
        <f t="shared" si="21"/>
        <v>92.164179104477611</v>
      </c>
      <c r="AX8" s="12">
        <v>600</v>
      </c>
      <c r="AY8" s="12">
        <v>600</v>
      </c>
      <c r="AZ8" s="32">
        <f t="shared" si="22"/>
        <v>100</v>
      </c>
      <c r="BA8" s="12">
        <f t="shared" si="23"/>
        <v>0</v>
      </c>
      <c r="BB8" s="12">
        <v>456</v>
      </c>
      <c r="BC8" s="12">
        <v>462</v>
      </c>
      <c r="BD8" s="32">
        <f t="shared" si="24"/>
        <v>98.701298701298697</v>
      </c>
      <c r="BE8" s="12">
        <f t="shared" si="25"/>
        <v>1.2987012987013031</v>
      </c>
      <c r="BF8" s="20">
        <f t="shared" si="26"/>
        <v>96.605931382050784</v>
      </c>
      <c r="BG8" s="12">
        <v>597</v>
      </c>
      <c r="BH8" s="12">
        <v>600</v>
      </c>
      <c r="BI8" s="32">
        <f t="shared" si="27"/>
        <v>99.5</v>
      </c>
      <c r="BJ8" s="12">
        <f t="shared" si="28"/>
        <v>0.5</v>
      </c>
      <c r="BK8" s="12">
        <v>599</v>
      </c>
      <c r="BL8" s="12">
        <v>601</v>
      </c>
      <c r="BM8" s="32">
        <f t="shared" si="29"/>
        <v>99.667221297836932</v>
      </c>
      <c r="BN8" s="12">
        <f t="shared" si="30"/>
        <v>0.33277870216306837</v>
      </c>
      <c r="BO8" s="12">
        <v>597</v>
      </c>
      <c r="BP8" s="12">
        <v>598</v>
      </c>
      <c r="BQ8" s="32">
        <f t="shared" si="31"/>
        <v>99.832775919732441</v>
      </c>
      <c r="BR8" s="12">
        <f t="shared" si="32"/>
        <v>0.16722408026755886</v>
      </c>
      <c r="BS8" s="20">
        <f t="shared" si="33"/>
        <v>99.699832219433603</v>
      </c>
      <c r="BT8" s="35">
        <f t="shared" si="34"/>
        <v>98.843167872199132</v>
      </c>
      <c r="BU8" s="15">
        <f>_xlfn.RANK.EQ(BT8,BT1:BT41,0)</f>
        <v>7</v>
      </c>
    </row>
    <row r="9" spans="1:73" ht="64.900000000000006" customHeight="1" x14ac:dyDescent="0.25">
      <c r="A9" s="22">
        <v>13</v>
      </c>
      <c r="B9" s="13" t="s">
        <v>54</v>
      </c>
      <c r="C9" s="8">
        <v>600</v>
      </c>
      <c r="D9" s="7">
        <v>13</v>
      </c>
      <c r="E9" s="8">
        <v>13</v>
      </c>
      <c r="F9" s="8">
        <f t="shared" si="0"/>
        <v>1</v>
      </c>
      <c r="G9" s="7">
        <v>13</v>
      </c>
      <c r="H9" s="8">
        <v>13</v>
      </c>
      <c r="I9" s="8">
        <f t="shared" si="1"/>
        <v>1</v>
      </c>
      <c r="J9" s="24">
        <f t="shared" si="2"/>
        <v>100</v>
      </c>
      <c r="K9" s="7">
        <v>6</v>
      </c>
      <c r="L9" s="8">
        <v>6</v>
      </c>
      <c r="M9" s="24">
        <f t="shared" si="3"/>
        <v>100</v>
      </c>
      <c r="N9" s="9">
        <v>271</v>
      </c>
      <c r="O9" s="9">
        <v>291</v>
      </c>
      <c r="P9" s="10">
        <f t="shared" si="4"/>
        <v>0.93127147766323026</v>
      </c>
      <c r="Q9" s="10">
        <f t="shared" si="5"/>
        <v>6.8728522336769737E-2</v>
      </c>
      <c r="R9" s="9">
        <v>160</v>
      </c>
      <c r="S9" s="9">
        <v>184</v>
      </c>
      <c r="T9" s="10">
        <f t="shared" si="6"/>
        <v>0.86956521739130432</v>
      </c>
      <c r="U9" s="10">
        <f t="shared" si="7"/>
        <v>0.13043478260869568</v>
      </c>
      <c r="V9" s="24">
        <f t="shared" si="8"/>
        <v>90.041834752726729</v>
      </c>
      <c r="W9" s="17">
        <f t="shared" si="9"/>
        <v>96.016733901090703</v>
      </c>
      <c r="X9" s="15">
        <v>7</v>
      </c>
      <c r="Y9" s="11">
        <v>7</v>
      </c>
      <c r="Z9" s="32">
        <f t="shared" si="10"/>
        <v>100</v>
      </c>
      <c r="AA9" s="11">
        <v>587</v>
      </c>
      <c r="AB9" s="11">
        <v>599</v>
      </c>
      <c r="AC9" s="32">
        <f t="shared" si="11"/>
        <v>97.996661101836395</v>
      </c>
      <c r="AD9" s="12">
        <f t="shared" si="12"/>
        <v>2.0033388981636051</v>
      </c>
      <c r="AE9" s="29">
        <v>580</v>
      </c>
      <c r="AF9" s="29">
        <v>597</v>
      </c>
      <c r="AG9" s="32">
        <f t="shared" si="13"/>
        <v>97.152428810720266</v>
      </c>
      <c r="AH9" s="12">
        <f t="shared" si="14"/>
        <v>2.8475711892797335</v>
      </c>
      <c r="AI9" s="19">
        <f t="shared" si="15"/>
        <v>98.344393083950635</v>
      </c>
      <c r="AJ9" s="15">
        <v>5</v>
      </c>
      <c r="AK9" s="11">
        <v>5</v>
      </c>
      <c r="AL9" s="32">
        <f t="shared" si="16"/>
        <v>100</v>
      </c>
      <c r="AM9" s="30">
        <v>6</v>
      </c>
      <c r="AN9" s="12">
        <v>6</v>
      </c>
      <c r="AO9" s="32">
        <f t="shared" si="17"/>
        <v>100</v>
      </c>
      <c r="AP9" s="12">
        <v>596</v>
      </c>
      <c r="AQ9" s="12">
        <v>597</v>
      </c>
      <c r="AR9" s="32">
        <f t="shared" si="18"/>
        <v>99.832495812395308</v>
      </c>
      <c r="AS9" s="12">
        <f t="shared" si="19"/>
        <v>0.16750418760469188</v>
      </c>
      <c r="AT9" s="19">
        <f t="shared" si="20"/>
        <v>99.949748743718587</v>
      </c>
      <c r="AU9" s="12">
        <v>336</v>
      </c>
      <c r="AV9" s="32">
        <v>337</v>
      </c>
      <c r="AW9" s="12">
        <f t="shared" si="21"/>
        <v>99.703264094955486</v>
      </c>
      <c r="AX9" s="12">
        <v>596</v>
      </c>
      <c r="AY9" s="12">
        <v>597</v>
      </c>
      <c r="AZ9" s="32">
        <f t="shared" si="22"/>
        <v>99.832495812395308</v>
      </c>
      <c r="BA9" s="12">
        <f t="shared" si="23"/>
        <v>0.16750418760469188</v>
      </c>
      <c r="BB9" s="12">
        <v>477</v>
      </c>
      <c r="BC9" s="12">
        <v>478</v>
      </c>
      <c r="BD9" s="32">
        <f t="shared" si="24"/>
        <v>99.790794979079493</v>
      </c>
      <c r="BE9" s="12">
        <f t="shared" si="25"/>
        <v>0.20920502092050697</v>
      </c>
      <c r="BF9" s="19">
        <f t="shared" si="26"/>
        <v>99.772462958756222</v>
      </c>
      <c r="BG9" s="12">
        <v>599</v>
      </c>
      <c r="BH9" s="12">
        <v>600</v>
      </c>
      <c r="BI9" s="32">
        <f t="shared" si="27"/>
        <v>99.833333333333329</v>
      </c>
      <c r="BJ9" s="12">
        <f t="shared" si="28"/>
        <v>0.1666666666666714</v>
      </c>
      <c r="BK9" s="12">
        <v>584</v>
      </c>
      <c r="BL9" s="12">
        <v>584</v>
      </c>
      <c r="BM9" s="32">
        <f t="shared" si="29"/>
        <v>100</v>
      </c>
      <c r="BN9" s="12">
        <f t="shared" si="30"/>
        <v>0</v>
      </c>
      <c r="BO9" s="12">
        <v>600</v>
      </c>
      <c r="BP9" s="12">
        <v>600</v>
      </c>
      <c r="BQ9" s="32">
        <f t="shared" si="31"/>
        <v>100</v>
      </c>
      <c r="BR9" s="12">
        <f t="shared" si="32"/>
        <v>0</v>
      </c>
      <c r="BS9" s="20">
        <f t="shared" si="33"/>
        <v>99.949999999999989</v>
      </c>
      <c r="BT9" s="35">
        <f t="shared" si="34"/>
        <v>98.806667737503233</v>
      </c>
      <c r="BU9" s="15">
        <f>_xlfn.RANK.EQ(BT9,BT1:BT42,0)</f>
        <v>8</v>
      </c>
    </row>
    <row r="10" spans="1:73" ht="46.15" customHeight="1" x14ac:dyDescent="0.25">
      <c r="A10" s="22">
        <v>7</v>
      </c>
      <c r="B10" s="6" t="s">
        <v>44</v>
      </c>
      <c r="C10" s="8">
        <v>42</v>
      </c>
      <c r="D10" s="7">
        <v>13</v>
      </c>
      <c r="E10" s="8">
        <v>13</v>
      </c>
      <c r="F10" s="8">
        <f t="shared" si="0"/>
        <v>1</v>
      </c>
      <c r="G10" s="7">
        <v>12</v>
      </c>
      <c r="H10" s="8">
        <v>13</v>
      </c>
      <c r="I10" s="8">
        <f t="shared" si="1"/>
        <v>0.92307692307692313</v>
      </c>
      <c r="J10" s="24">
        <f t="shared" si="2"/>
        <v>96.15384615384616</v>
      </c>
      <c r="K10" s="7">
        <v>5</v>
      </c>
      <c r="L10" s="8">
        <v>6</v>
      </c>
      <c r="M10" s="24">
        <f t="shared" si="3"/>
        <v>83.333333333333343</v>
      </c>
      <c r="N10" s="9">
        <v>42</v>
      </c>
      <c r="O10" s="9">
        <v>42</v>
      </c>
      <c r="P10" s="10">
        <f t="shared" si="4"/>
        <v>1</v>
      </c>
      <c r="Q10" s="10">
        <f t="shared" si="5"/>
        <v>0</v>
      </c>
      <c r="R10" s="9">
        <v>40</v>
      </c>
      <c r="S10" s="9">
        <v>40</v>
      </c>
      <c r="T10" s="10">
        <f t="shared" si="6"/>
        <v>1</v>
      </c>
      <c r="U10" s="10">
        <f t="shared" si="7"/>
        <v>0</v>
      </c>
      <c r="V10" s="24">
        <f t="shared" si="8"/>
        <v>100</v>
      </c>
      <c r="W10" s="17">
        <f t="shared" si="9"/>
        <v>93.846153846153854</v>
      </c>
      <c r="X10" s="15">
        <v>7</v>
      </c>
      <c r="Y10" s="11">
        <v>7</v>
      </c>
      <c r="Z10" s="32">
        <f t="shared" si="10"/>
        <v>100</v>
      </c>
      <c r="AA10" s="11">
        <v>42</v>
      </c>
      <c r="AB10" s="11">
        <v>42</v>
      </c>
      <c r="AC10" s="32">
        <f t="shared" si="11"/>
        <v>100</v>
      </c>
      <c r="AD10" s="12">
        <f t="shared" si="12"/>
        <v>0</v>
      </c>
      <c r="AE10" s="29">
        <v>42</v>
      </c>
      <c r="AF10" s="29">
        <v>42</v>
      </c>
      <c r="AG10" s="32">
        <f t="shared" si="13"/>
        <v>100</v>
      </c>
      <c r="AH10" s="12">
        <f t="shared" si="14"/>
        <v>0</v>
      </c>
      <c r="AI10" s="19">
        <f t="shared" si="15"/>
        <v>100</v>
      </c>
      <c r="AJ10" s="15">
        <v>5</v>
      </c>
      <c r="AK10" s="11">
        <v>5</v>
      </c>
      <c r="AL10" s="32">
        <f t="shared" si="16"/>
        <v>100</v>
      </c>
      <c r="AM10" s="30">
        <v>6</v>
      </c>
      <c r="AN10" s="12">
        <v>6</v>
      </c>
      <c r="AO10" s="32">
        <f t="shared" si="17"/>
        <v>100</v>
      </c>
      <c r="AP10" s="12">
        <v>42</v>
      </c>
      <c r="AQ10" s="12">
        <v>42</v>
      </c>
      <c r="AR10" s="32">
        <f t="shared" si="18"/>
        <v>100</v>
      </c>
      <c r="AS10" s="12">
        <f t="shared" si="19"/>
        <v>0</v>
      </c>
      <c r="AT10" s="19">
        <f t="shared" si="20"/>
        <v>100</v>
      </c>
      <c r="AU10" s="12">
        <v>41</v>
      </c>
      <c r="AV10" s="32">
        <v>41</v>
      </c>
      <c r="AW10" s="12">
        <f t="shared" si="21"/>
        <v>100</v>
      </c>
      <c r="AX10" s="12">
        <v>42</v>
      </c>
      <c r="AY10" s="12">
        <v>42</v>
      </c>
      <c r="AZ10" s="32">
        <f t="shared" si="22"/>
        <v>100</v>
      </c>
      <c r="BA10" s="12">
        <f t="shared" si="23"/>
        <v>0</v>
      </c>
      <c r="BB10" s="12">
        <v>41</v>
      </c>
      <c r="BC10" s="12">
        <v>41</v>
      </c>
      <c r="BD10" s="32">
        <f t="shared" si="24"/>
        <v>100</v>
      </c>
      <c r="BE10" s="12">
        <f t="shared" si="25"/>
        <v>0</v>
      </c>
      <c r="BF10" s="19">
        <f t="shared" si="26"/>
        <v>100</v>
      </c>
      <c r="BG10" s="12">
        <v>42</v>
      </c>
      <c r="BH10" s="12">
        <v>42</v>
      </c>
      <c r="BI10" s="32">
        <f t="shared" si="27"/>
        <v>100</v>
      </c>
      <c r="BJ10" s="12">
        <f t="shared" si="28"/>
        <v>0</v>
      </c>
      <c r="BK10" s="12">
        <v>42</v>
      </c>
      <c r="BL10" s="12">
        <v>42</v>
      </c>
      <c r="BM10" s="32">
        <f t="shared" si="29"/>
        <v>100</v>
      </c>
      <c r="BN10" s="12">
        <f t="shared" si="30"/>
        <v>0</v>
      </c>
      <c r="BO10" s="12">
        <v>42</v>
      </c>
      <c r="BP10" s="12">
        <v>42</v>
      </c>
      <c r="BQ10" s="32">
        <f t="shared" si="31"/>
        <v>100</v>
      </c>
      <c r="BR10" s="12">
        <f t="shared" si="32"/>
        <v>0</v>
      </c>
      <c r="BS10" s="20">
        <f t="shared" si="33"/>
        <v>100</v>
      </c>
      <c r="BT10" s="35">
        <f t="shared" si="34"/>
        <v>98.769230769230774</v>
      </c>
      <c r="BU10" s="15">
        <f>_xlfn.RANK.EQ(BT10,BT1:BT43,0)</f>
        <v>9</v>
      </c>
    </row>
    <row r="11" spans="1:73" ht="56.45" customHeight="1" x14ac:dyDescent="0.25">
      <c r="A11" s="22">
        <v>6</v>
      </c>
      <c r="B11" s="6" t="s">
        <v>49</v>
      </c>
      <c r="C11" s="8">
        <v>600</v>
      </c>
      <c r="D11" s="7">
        <v>13</v>
      </c>
      <c r="E11" s="8">
        <v>13</v>
      </c>
      <c r="F11" s="8">
        <f t="shared" si="0"/>
        <v>1</v>
      </c>
      <c r="G11" s="7">
        <v>13</v>
      </c>
      <c r="H11" s="8">
        <v>13</v>
      </c>
      <c r="I11" s="8">
        <f t="shared" si="1"/>
        <v>1</v>
      </c>
      <c r="J11" s="24">
        <f t="shared" si="2"/>
        <v>100</v>
      </c>
      <c r="K11" s="7">
        <v>6</v>
      </c>
      <c r="L11" s="8">
        <v>6</v>
      </c>
      <c r="M11" s="24">
        <f t="shared" si="3"/>
        <v>100</v>
      </c>
      <c r="N11" s="9">
        <v>564</v>
      </c>
      <c r="O11" s="9">
        <v>564</v>
      </c>
      <c r="P11" s="10">
        <f t="shared" si="4"/>
        <v>1</v>
      </c>
      <c r="Q11" s="10">
        <f t="shared" si="5"/>
        <v>0</v>
      </c>
      <c r="R11" s="9">
        <v>350</v>
      </c>
      <c r="S11" s="9">
        <v>366</v>
      </c>
      <c r="T11" s="10">
        <f t="shared" si="6"/>
        <v>0.95628415300546443</v>
      </c>
      <c r="U11" s="10">
        <f t="shared" si="7"/>
        <v>4.3715846994535568E-2</v>
      </c>
      <c r="V11" s="24">
        <f t="shared" si="8"/>
        <v>97.814207650273218</v>
      </c>
      <c r="W11" s="17">
        <f t="shared" si="9"/>
        <v>99.125683060109282</v>
      </c>
      <c r="X11" s="15">
        <v>7</v>
      </c>
      <c r="Y11" s="11">
        <v>7</v>
      </c>
      <c r="Z11" s="32">
        <f t="shared" si="10"/>
        <v>100</v>
      </c>
      <c r="AA11" s="11">
        <v>600</v>
      </c>
      <c r="AB11" s="11">
        <v>600</v>
      </c>
      <c r="AC11" s="32">
        <f t="shared" si="11"/>
        <v>100</v>
      </c>
      <c r="AD11" s="12">
        <f t="shared" si="12"/>
        <v>0</v>
      </c>
      <c r="AE11" s="29">
        <v>600</v>
      </c>
      <c r="AF11" s="29">
        <v>600</v>
      </c>
      <c r="AG11" s="32">
        <f t="shared" si="13"/>
        <v>100</v>
      </c>
      <c r="AH11" s="12">
        <f t="shared" si="14"/>
        <v>0</v>
      </c>
      <c r="AI11" s="19">
        <f t="shared" si="15"/>
        <v>100</v>
      </c>
      <c r="AJ11" s="15">
        <v>4</v>
      </c>
      <c r="AK11" s="11">
        <v>5</v>
      </c>
      <c r="AL11" s="32">
        <f t="shared" si="16"/>
        <v>80</v>
      </c>
      <c r="AM11" s="30">
        <v>6</v>
      </c>
      <c r="AN11" s="12">
        <v>6</v>
      </c>
      <c r="AO11" s="32">
        <f t="shared" si="17"/>
        <v>100</v>
      </c>
      <c r="AP11" s="12">
        <v>600</v>
      </c>
      <c r="AQ11" s="12">
        <v>600</v>
      </c>
      <c r="AR11" s="32">
        <f t="shared" si="18"/>
        <v>100</v>
      </c>
      <c r="AS11" s="12">
        <f t="shared" si="19"/>
        <v>0</v>
      </c>
      <c r="AT11" s="20">
        <f t="shared" si="20"/>
        <v>94</v>
      </c>
      <c r="AU11" s="12">
        <v>249</v>
      </c>
      <c r="AV11" s="32">
        <v>249</v>
      </c>
      <c r="AW11" s="12">
        <f t="shared" si="21"/>
        <v>100</v>
      </c>
      <c r="AX11" s="12">
        <v>600</v>
      </c>
      <c r="AY11" s="12">
        <v>600</v>
      </c>
      <c r="AZ11" s="32">
        <f t="shared" si="22"/>
        <v>100</v>
      </c>
      <c r="BA11" s="12">
        <f t="shared" si="23"/>
        <v>0</v>
      </c>
      <c r="BB11" s="12">
        <v>400</v>
      </c>
      <c r="BC11" s="12">
        <v>400</v>
      </c>
      <c r="BD11" s="32">
        <f t="shared" si="24"/>
        <v>100</v>
      </c>
      <c r="BE11" s="12">
        <f t="shared" si="25"/>
        <v>0</v>
      </c>
      <c r="BF11" s="20">
        <f t="shared" si="26"/>
        <v>100</v>
      </c>
      <c r="BG11" s="12">
        <v>600</v>
      </c>
      <c r="BH11" s="12">
        <v>600</v>
      </c>
      <c r="BI11" s="32">
        <f t="shared" si="27"/>
        <v>100</v>
      </c>
      <c r="BJ11" s="12">
        <f t="shared" si="28"/>
        <v>0</v>
      </c>
      <c r="BK11" s="12">
        <v>600</v>
      </c>
      <c r="BL11" s="12">
        <v>600</v>
      </c>
      <c r="BM11" s="32">
        <f t="shared" si="29"/>
        <v>100</v>
      </c>
      <c r="BN11" s="12">
        <f t="shared" si="30"/>
        <v>0</v>
      </c>
      <c r="BO11" s="12">
        <v>600</v>
      </c>
      <c r="BP11" s="12">
        <v>600</v>
      </c>
      <c r="BQ11" s="32">
        <f t="shared" si="31"/>
        <v>100</v>
      </c>
      <c r="BR11" s="12">
        <f t="shared" si="32"/>
        <v>0</v>
      </c>
      <c r="BS11" s="20">
        <f t="shared" si="33"/>
        <v>100</v>
      </c>
      <c r="BT11" s="35">
        <f t="shared" si="34"/>
        <v>98.625136612021862</v>
      </c>
      <c r="BU11" s="15">
        <f>_xlfn.RANK.EQ(BT11,BT1:BT44,0)</f>
        <v>10</v>
      </c>
    </row>
    <row r="12" spans="1:73" ht="56.45" customHeight="1" x14ac:dyDescent="0.25">
      <c r="A12" s="22">
        <v>18</v>
      </c>
      <c r="B12" s="13" t="s">
        <v>56</v>
      </c>
      <c r="C12" s="8">
        <v>600</v>
      </c>
      <c r="D12" s="7">
        <v>13</v>
      </c>
      <c r="E12" s="8">
        <v>13</v>
      </c>
      <c r="F12" s="8">
        <f t="shared" si="0"/>
        <v>1</v>
      </c>
      <c r="G12" s="7">
        <v>13</v>
      </c>
      <c r="H12" s="8">
        <v>13</v>
      </c>
      <c r="I12" s="8">
        <f t="shared" si="1"/>
        <v>1</v>
      </c>
      <c r="J12" s="24">
        <f t="shared" si="2"/>
        <v>100</v>
      </c>
      <c r="K12" s="7">
        <v>6</v>
      </c>
      <c r="L12" s="8">
        <v>6</v>
      </c>
      <c r="M12" s="24">
        <f t="shared" si="3"/>
        <v>100</v>
      </c>
      <c r="N12" s="9">
        <v>533</v>
      </c>
      <c r="O12" s="9">
        <v>534</v>
      </c>
      <c r="P12" s="10">
        <f t="shared" si="4"/>
        <v>0.99812734082397003</v>
      </c>
      <c r="Q12" s="10">
        <f t="shared" si="5"/>
        <v>1.8726591760299671E-3</v>
      </c>
      <c r="R12" s="9">
        <v>478</v>
      </c>
      <c r="S12" s="9">
        <v>479</v>
      </c>
      <c r="T12" s="10">
        <f t="shared" si="6"/>
        <v>0.9979123173277662</v>
      </c>
      <c r="U12" s="10">
        <f t="shared" si="7"/>
        <v>2.0876826722338038E-3</v>
      </c>
      <c r="V12" s="24">
        <f t="shared" si="8"/>
        <v>99.801982907586819</v>
      </c>
      <c r="W12" s="17">
        <f t="shared" si="9"/>
        <v>99.92079316303473</v>
      </c>
      <c r="X12" s="15">
        <v>7</v>
      </c>
      <c r="Y12" s="11">
        <v>7</v>
      </c>
      <c r="Z12" s="32">
        <f t="shared" si="10"/>
        <v>100</v>
      </c>
      <c r="AA12" s="11">
        <v>599</v>
      </c>
      <c r="AB12" s="11">
        <v>600</v>
      </c>
      <c r="AC12" s="32">
        <f t="shared" si="11"/>
        <v>99.833333333333329</v>
      </c>
      <c r="AD12" s="12">
        <f t="shared" si="12"/>
        <v>0.1666666666666714</v>
      </c>
      <c r="AE12" s="29">
        <v>592</v>
      </c>
      <c r="AF12" s="29">
        <v>599</v>
      </c>
      <c r="AG12" s="32">
        <f t="shared" si="13"/>
        <v>98.831385642737899</v>
      </c>
      <c r="AH12" s="12">
        <f t="shared" si="14"/>
        <v>1.1686143572621006</v>
      </c>
      <c r="AI12" s="19">
        <f t="shared" si="15"/>
        <v>99.582749026154701</v>
      </c>
      <c r="AJ12" s="15">
        <v>5</v>
      </c>
      <c r="AK12" s="11">
        <v>5</v>
      </c>
      <c r="AL12" s="32">
        <f t="shared" si="16"/>
        <v>100</v>
      </c>
      <c r="AM12" s="30">
        <v>5</v>
      </c>
      <c r="AN12" s="12">
        <v>6</v>
      </c>
      <c r="AO12" s="32">
        <f t="shared" si="17"/>
        <v>83.333333333333343</v>
      </c>
      <c r="AP12" s="12">
        <v>592</v>
      </c>
      <c r="AQ12" s="12">
        <v>599</v>
      </c>
      <c r="AR12" s="32">
        <f t="shared" si="18"/>
        <v>98.831385642737899</v>
      </c>
      <c r="AS12" s="12">
        <f t="shared" si="19"/>
        <v>1.1686143572621006</v>
      </c>
      <c r="AT12" s="19">
        <f t="shared" si="20"/>
        <v>92.982749026154707</v>
      </c>
      <c r="AU12" s="12">
        <v>434</v>
      </c>
      <c r="AV12" s="32">
        <v>434</v>
      </c>
      <c r="AW12" s="12">
        <f t="shared" si="21"/>
        <v>100</v>
      </c>
      <c r="AX12" s="12">
        <v>598</v>
      </c>
      <c r="AY12" s="12">
        <v>598</v>
      </c>
      <c r="AZ12" s="32">
        <f t="shared" si="22"/>
        <v>100</v>
      </c>
      <c r="BA12" s="12">
        <f t="shared" si="23"/>
        <v>0</v>
      </c>
      <c r="BB12" s="12">
        <v>562</v>
      </c>
      <c r="BC12" s="12">
        <v>562</v>
      </c>
      <c r="BD12" s="32">
        <f t="shared" si="24"/>
        <v>100</v>
      </c>
      <c r="BE12" s="12">
        <f t="shared" si="25"/>
        <v>0</v>
      </c>
      <c r="BF12" s="19">
        <f t="shared" si="26"/>
        <v>100</v>
      </c>
      <c r="BG12" s="12">
        <v>597</v>
      </c>
      <c r="BH12" s="12">
        <v>597</v>
      </c>
      <c r="BI12" s="32">
        <f t="shared" si="27"/>
        <v>100</v>
      </c>
      <c r="BJ12" s="12">
        <f t="shared" si="28"/>
        <v>0</v>
      </c>
      <c r="BK12" s="12">
        <v>592</v>
      </c>
      <c r="BL12" s="12">
        <v>598</v>
      </c>
      <c r="BM12" s="32">
        <f t="shared" si="29"/>
        <v>98.996655518394647</v>
      </c>
      <c r="BN12" s="12">
        <f t="shared" si="30"/>
        <v>1.0033444816053532</v>
      </c>
      <c r="BO12" s="12">
        <v>599</v>
      </c>
      <c r="BP12" s="12">
        <v>599</v>
      </c>
      <c r="BQ12" s="32">
        <f t="shared" si="31"/>
        <v>100</v>
      </c>
      <c r="BR12" s="12">
        <f t="shared" si="32"/>
        <v>0</v>
      </c>
      <c r="BS12" s="20">
        <f t="shared" si="33"/>
        <v>99.799331103678924</v>
      </c>
      <c r="BT12" s="35">
        <f t="shared" si="34"/>
        <v>98.457124463804604</v>
      </c>
      <c r="BU12" s="15">
        <f>_xlfn.RANK.EQ(BT12,BT1:BT45,0)</f>
        <v>11</v>
      </c>
    </row>
    <row r="13" spans="1:73" ht="47.45" customHeight="1" x14ac:dyDescent="0.25">
      <c r="A13" s="22">
        <v>22</v>
      </c>
      <c r="B13" s="6" t="s">
        <v>26</v>
      </c>
      <c r="C13" s="8">
        <v>117</v>
      </c>
      <c r="D13" s="7">
        <v>10</v>
      </c>
      <c r="E13" s="8">
        <v>13</v>
      </c>
      <c r="F13" s="8">
        <f t="shared" si="0"/>
        <v>0.76923076923076927</v>
      </c>
      <c r="G13" s="7">
        <v>10</v>
      </c>
      <c r="H13" s="8">
        <v>13</v>
      </c>
      <c r="I13" s="8">
        <f t="shared" si="1"/>
        <v>0.76923076923076927</v>
      </c>
      <c r="J13" s="24">
        <f t="shared" si="2"/>
        <v>76.923076923076934</v>
      </c>
      <c r="K13" s="7">
        <v>6</v>
      </c>
      <c r="L13" s="8">
        <v>6</v>
      </c>
      <c r="M13" s="24">
        <f t="shared" si="3"/>
        <v>100</v>
      </c>
      <c r="N13" s="9">
        <v>102</v>
      </c>
      <c r="O13" s="9">
        <v>102</v>
      </c>
      <c r="P13" s="10">
        <f t="shared" si="4"/>
        <v>1</v>
      </c>
      <c r="Q13" s="10">
        <f t="shared" si="5"/>
        <v>0</v>
      </c>
      <c r="R13" s="9">
        <v>94</v>
      </c>
      <c r="S13" s="9">
        <v>95</v>
      </c>
      <c r="T13" s="10">
        <f t="shared" si="6"/>
        <v>0.98947368421052628</v>
      </c>
      <c r="U13" s="10">
        <f t="shared" si="7"/>
        <v>1.0526315789473717E-2</v>
      </c>
      <c r="V13" s="24">
        <f t="shared" si="8"/>
        <v>99.473684210526315</v>
      </c>
      <c r="W13" s="18">
        <f t="shared" si="9"/>
        <v>92.866396761133615</v>
      </c>
      <c r="X13" s="15">
        <v>7</v>
      </c>
      <c r="Y13" s="11">
        <v>7</v>
      </c>
      <c r="Z13" s="32">
        <f t="shared" si="10"/>
        <v>100</v>
      </c>
      <c r="AA13" s="11">
        <v>117</v>
      </c>
      <c r="AB13" s="11">
        <v>117</v>
      </c>
      <c r="AC13" s="32">
        <f t="shared" si="11"/>
        <v>100</v>
      </c>
      <c r="AD13" s="12">
        <f t="shared" si="12"/>
        <v>0</v>
      </c>
      <c r="AE13" s="29">
        <v>116</v>
      </c>
      <c r="AF13" s="29">
        <v>117</v>
      </c>
      <c r="AG13" s="32">
        <f t="shared" si="13"/>
        <v>99.145299145299148</v>
      </c>
      <c r="AH13" s="12">
        <f t="shared" si="14"/>
        <v>0.85470085470085166</v>
      </c>
      <c r="AI13" s="20">
        <f t="shared" si="15"/>
        <v>99.743589743589752</v>
      </c>
      <c r="AJ13" s="15">
        <v>5</v>
      </c>
      <c r="AK13" s="11">
        <v>5</v>
      </c>
      <c r="AL13" s="32">
        <f t="shared" si="16"/>
        <v>100</v>
      </c>
      <c r="AM13" s="30">
        <v>6</v>
      </c>
      <c r="AN13" s="12">
        <v>6</v>
      </c>
      <c r="AO13" s="32">
        <f t="shared" si="17"/>
        <v>100</v>
      </c>
      <c r="AP13" s="12">
        <v>116</v>
      </c>
      <c r="AQ13" s="12">
        <v>117</v>
      </c>
      <c r="AR13" s="32">
        <f t="shared" si="18"/>
        <v>99.145299145299148</v>
      </c>
      <c r="AS13" s="12">
        <f t="shared" si="19"/>
        <v>0.85470085470085166</v>
      </c>
      <c r="AT13" s="20">
        <f t="shared" si="20"/>
        <v>99.743589743589752</v>
      </c>
      <c r="AU13" s="12">
        <v>80</v>
      </c>
      <c r="AV13" s="32">
        <v>81</v>
      </c>
      <c r="AW13" s="12">
        <f t="shared" si="21"/>
        <v>98.76543209876543</v>
      </c>
      <c r="AX13" s="12">
        <v>117</v>
      </c>
      <c r="AY13" s="12">
        <v>117</v>
      </c>
      <c r="AZ13" s="32">
        <f t="shared" si="22"/>
        <v>100</v>
      </c>
      <c r="BA13" s="12">
        <f t="shared" si="23"/>
        <v>0</v>
      </c>
      <c r="BB13" s="12">
        <v>101</v>
      </c>
      <c r="BC13" s="12">
        <v>101</v>
      </c>
      <c r="BD13" s="32">
        <f t="shared" si="24"/>
        <v>100</v>
      </c>
      <c r="BE13" s="12">
        <f t="shared" si="25"/>
        <v>0</v>
      </c>
      <c r="BF13" s="20">
        <f t="shared" si="26"/>
        <v>99.506172839506178</v>
      </c>
      <c r="BG13" s="12">
        <v>116</v>
      </c>
      <c r="BH13" s="12">
        <v>116</v>
      </c>
      <c r="BI13" s="32">
        <f t="shared" si="27"/>
        <v>100</v>
      </c>
      <c r="BJ13" s="12">
        <f t="shared" si="28"/>
        <v>0</v>
      </c>
      <c r="BK13" s="12">
        <v>117</v>
      </c>
      <c r="BL13" s="12">
        <v>117</v>
      </c>
      <c r="BM13" s="32">
        <f t="shared" si="29"/>
        <v>100</v>
      </c>
      <c r="BN13" s="12">
        <f t="shared" si="30"/>
        <v>0</v>
      </c>
      <c r="BO13" s="12">
        <v>117</v>
      </c>
      <c r="BP13" s="12">
        <v>117</v>
      </c>
      <c r="BQ13" s="32">
        <f t="shared" si="31"/>
        <v>100</v>
      </c>
      <c r="BR13" s="12">
        <f t="shared" si="32"/>
        <v>0</v>
      </c>
      <c r="BS13" s="20">
        <f t="shared" si="33"/>
        <v>100</v>
      </c>
      <c r="BT13" s="35">
        <f t="shared" si="34"/>
        <v>98.371949817563859</v>
      </c>
      <c r="BU13" s="15">
        <f>_xlfn.RANK.EQ(BT13,BT1:BT46,0)</f>
        <v>12</v>
      </c>
    </row>
    <row r="14" spans="1:73" ht="58.9" customHeight="1" x14ac:dyDescent="0.25">
      <c r="A14" s="22">
        <v>8</v>
      </c>
      <c r="B14" s="6" t="s">
        <v>46</v>
      </c>
      <c r="C14" s="8">
        <v>33</v>
      </c>
      <c r="D14" s="7">
        <v>13</v>
      </c>
      <c r="E14" s="8">
        <v>13</v>
      </c>
      <c r="F14" s="8">
        <f t="shared" si="0"/>
        <v>1</v>
      </c>
      <c r="G14" s="7">
        <v>13</v>
      </c>
      <c r="H14" s="8">
        <v>13</v>
      </c>
      <c r="I14" s="8">
        <f t="shared" si="1"/>
        <v>1</v>
      </c>
      <c r="J14" s="24">
        <f t="shared" si="2"/>
        <v>100</v>
      </c>
      <c r="K14" s="7">
        <v>6</v>
      </c>
      <c r="L14" s="8">
        <v>6</v>
      </c>
      <c r="M14" s="24">
        <f t="shared" si="3"/>
        <v>100</v>
      </c>
      <c r="N14" s="9">
        <v>33</v>
      </c>
      <c r="O14" s="9">
        <v>33</v>
      </c>
      <c r="P14" s="10">
        <f t="shared" si="4"/>
        <v>1</v>
      </c>
      <c r="Q14" s="10">
        <f t="shared" si="5"/>
        <v>0</v>
      </c>
      <c r="R14" s="9">
        <v>30</v>
      </c>
      <c r="S14" s="9">
        <v>30</v>
      </c>
      <c r="T14" s="10">
        <f t="shared" si="6"/>
        <v>1</v>
      </c>
      <c r="U14" s="10">
        <f t="shared" si="7"/>
        <v>0</v>
      </c>
      <c r="V14" s="24">
        <f t="shared" si="8"/>
        <v>100</v>
      </c>
      <c r="W14" s="17">
        <f t="shared" si="9"/>
        <v>100</v>
      </c>
      <c r="X14" s="15">
        <v>6</v>
      </c>
      <c r="Y14" s="11">
        <v>7</v>
      </c>
      <c r="Z14" s="32">
        <f t="shared" si="10"/>
        <v>85.714285714285708</v>
      </c>
      <c r="AA14" s="11">
        <v>33</v>
      </c>
      <c r="AB14" s="11">
        <v>33</v>
      </c>
      <c r="AC14" s="32">
        <f t="shared" si="11"/>
        <v>100</v>
      </c>
      <c r="AD14" s="12">
        <f t="shared" si="12"/>
        <v>0</v>
      </c>
      <c r="AE14" s="29">
        <v>33</v>
      </c>
      <c r="AF14" s="29">
        <v>33</v>
      </c>
      <c r="AG14" s="32">
        <f t="shared" si="13"/>
        <v>100</v>
      </c>
      <c r="AH14" s="12">
        <f t="shared" si="14"/>
        <v>0</v>
      </c>
      <c r="AI14" s="19">
        <f t="shared" si="15"/>
        <v>95.714285714285708</v>
      </c>
      <c r="AJ14" s="15">
        <v>4</v>
      </c>
      <c r="AK14" s="11">
        <v>5</v>
      </c>
      <c r="AL14" s="32">
        <f t="shared" si="16"/>
        <v>80</v>
      </c>
      <c r="AM14" s="30">
        <v>6</v>
      </c>
      <c r="AN14" s="12">
        <v>6</v>
      </c>
      <c r="AO14" s="32">
        <f t="shared" si="17"/>
        <v>100</v>
      </c>
      <c r="AP14" s="12">
        <v>33</v>
      </c>
      <c r="AQ14" s="12">
        <v>33</v>
      </c>
      <c r="AR14" s="32">
        <f t="shared" si="18"/>
        <v>100</v>
      </c>
      <c r="AS14" s="12">
        <f t="shared" si="19"/>
        <v>0</v>
      </c>
      <c r="AT14" s="20">
        <f t="shared" si="20"/>
        <v>94</v>
      </c>
      <c r="AU14" s="12">
        <v>20</v>
      </c>
      <c r="AV14" s="32">
        <v>20</v>
      </c>
      <c r="AW14" s="12">
        <f t="shared" si="21"/>
        <v>100</v>
      </c>
      <c r="AX14" s="12">
        <v>33</v>
      </c>
      <c r="AY14" s="12">
        <v>33</v>
      </c>
      <c r="AZ14" s="32">
        <f t="shared" si="22"/>
        <v>100</v>
      </c>
      <c r="BA14" s="12">
        <f t="shared" si="23"/>
        <v>0</v>
      </c>
      <c r="BB14" s="12">
        <v>29</v>
      </c>
      <c r="BC14" s="12">
        <v>29</v>
      </c>
      <c r="BD14" s="32">
        <f t="shared" si="24"/>
        <v>100</v>
      </c>
      <c r="BE14" s="12">
        <f t="shared" si="25"/>
        <v>0</v>
      </c>
      <c r="BF14" s="20">
        <f t="shared" si="26"/>
        <v>100</v>
      </c>
      <c r="BG14" s="12">
        <v>33</v>
      </c>
      <c r="BH14" s="12">
        <v>33</v>
      </c>
      <c r="BI14" s="32">
        <f t="shared" si="27"/>
        <v>100</v>
      </c>
      <c r="BJ14" s="12">
        <f t="shared" si="28"/>
        <v>0</v>
      </c>
      <c r="BK14" s="12">
        <v>33</v>
      </c>
      <c r="BL14" s="12">
        <v>33</v>
      </c>
      <c r="BM14" s="32">
        <f t="shared" si="29"/>
        <v>100</v>
      </c>
      <c r="BN14" s="12">
        <f t="shared" si="30"/>
        <v>0</v>
      </c>
      <c r="BO14" s="12">
        <v>33</v>
      </c>
      <c r="BP14" s="12">
        <v>33</v>
      </c>
      <c r="BQ14" s="32">
        <f t="shared" si="31"/>
        <v>100</v>
      </c>
      <c r="BR14" s="12">
        <f t="shared" si="32"/>
        <v>0</v>
      </c>
      <c r="BS14" s="20">
        <f t="shared" si="33"/>
        <v>100</v>
      </c>
      <c r="BT14" s="35">
        <f t="shared" si="34"/>
        <v>97.94285714285715</v>
      </c>
      <c r="BU14" s="15">
        <f>_xlfn.RANK.EQ(BT14,BT1:BT47,0)</f>
        <v>13</v>
      </c>
    </row>
    <row r="15" spans="1:73" ht="42" customHeight="1" x14ac:dyDescent="0.25">
      <c r="A15" s="22">
        <v>21</v>
      </c>
      <c r="B15" s="6" t="s">
        <v>24</v>
      </c>
      <c r="C15" s="8">
        <v>152</v>
      </c>
      <c r="D15" s="7">
        <v>13</v>
      </c>
      <c r="E15" s="8">
        <v>13</v>
      </c>
      <c r="F15" s="8">
        <f t="shared" si="0"/>
        <v>1</v>
      </c>
      <c r="G15" s="7">
        <v>13</v>
      </c>
      <c r="H15" s="8">
        <v>13</v>
      </c>
      <c r="I15" s="8">
        <f t="shared" si="1"/>
        <v>1</v>
      </c>
      <c r="J15" s="24">
        <f t="shared" si="2"/>
        <v>100</v>
      </c>
      <c r="K15" s="7">
        <v>5</v>
      </c>
      <c r="L15" s="8">
        <v>6</v>
      </c>
      <c r="M15" s="24">
        <f t="shared" si="3"/>
        <v>83.333333333333343</v>
      </c>
      <c r="N15" s="9">
        <v>128</v>
      </c>
      <c r="O15" s="9">
        <v>128</v>
      </c>
      <c r="P15" s="10">
        <f t="shared" si="4"/>
        <v>1</v>
      </c>
      <c r="Q15" s="10">
        <f t="shared" si="5"/>
        <v>0</v>
      </c>
      <c r="R15" s="9">
        <v>101</v>
      </c>
      <c r="S15" s="9">
        <v>102</v>
      </c>
      <c r="T15" s="10">
        <f t="shared" si="6"/>
        <v>0.99019607843137258</v>
      </c>
      <c r="U15" s="10">
        <f t="shared" si="7"/>
        <v>9.8039215686274161E-3</v>
      </c>
      <c r="V15" s="24">
        <f t="shared" si="8"/>
        <v>99.509803921568633</v>
      </c>
      <c r="W15" s="18">
        <f t="shared" si="9"/>
        <v>94.803921568627459</v>
      </c>
      <c r="X15" s="15">
        <v>7</v>
      </c>
      <c r="Y15" s="11">
        <v>7</v>
      </c>
      <c r="Z15" s="32">
        <f t="shared" si="10"/>
        <v>100</v>
      </c>
      <c r="AA15" s="11">
        <v>152</v>
      </c>
      <c r="AB15" s="11">
        <v>152</v>
      </c>
      <c r="AC15" s="32">
        <f t="shared" si="11"/>
        <v>100</v>
      </c>
      <c r="AD15" s="12">
        <f t="shared" si="12"/>
        <v>0</v>
      </c>
      <c r="AE15" s="29">
        <v>152</v>
      </c>
      <c r="AF15" s="29">
        <v>152</v>
      </c>
      <c r="AG15" s="32">
        <f t="shared" si="13"/>
        <v>100</v>
      </c>
      <c r="AH15" s="12">
        <f t="shared" si="14"/>
        <v>0</v>
      </c>
      <c r="AI15" s="20">
        <f t="shared" si="15"/>
        <v>100</v>
      </c>
      <c r="AJ15" s="15">
        <v>4</v>
      </c>
      <c r="AK15" s="11">
        <v>5</v>
      </c>
      <c r="AL15" s="32">
        <f t="shared" si="16"/>
        <v>80</v>
      </c>
      <c r="AM15" s="30">
        <v>6</v>
      </c>
      <c r="AN15" s="12">
        <v>6</v>
      </c>
      <c r="AO15" s="32">
        <f t="shared" si="17"/>
        <v>100</v>
      </c>
      <c r="AP15" s="12">
        <v>152</v>
      </c>
      <c r="AQ15" s="12">
        <v>152</v>
      </c>
      <c r="AR15" s="32">
        <f t="shared" si="18"/>
        <v>100</v>
      </c>
      <c r="AS15" s="12">
        <f t="shared" si="19"/>
        <v>0</v>
      </c>
      <c r="AT15" s="20">
        <f t="shared" si="20"/>
        <v>94</v>
      </c>
      <c r="AU15" s="12">
        <v>101</v>
      </c>
      <c r="AV15" s="32">
        <v>101</v>
      </c>
      <c r="AW15" s="12">
        <f t="shared" si="21"/>
        <v>100</v>
      </c>
      <c r="AX15" s="12">
        <v>152</v>
      </c>
      <c r="AY15" s="12">
        <v>152</v>
      </c>
      <c r="AZ15" s="32">
        <f t="shared" si="22"/>
        <v>100</v>
      </c>
      <c r="BA15" s="12">
        <f t="shared" si="23"/>
        <v>0</v>
      </c>
      <c r="BB15" s="12">
        <v>147</v>
      </c>
      <c r="BC15" s="12">
        <v>147</v>
      </c>
      <c r="BD15" s="32">
        <f t="shared" si="24"/>
        <v>100</v>
      </c>
      <c r="BE15" s="12">
        <f t="shared" si="25"/>
        <v>0</v>
      </c>
      <c r="BF15" s="20">
        <f t="shared" si="26"/>
        <v>100</v>
      </c>
      <c r="BG15" s="12">
        <v>152</v>
      </c>
      <c r="BH15" s="12">
        <v>152</v>
      </c>
      <c r="BI15" s="32">
        <f t="shared" si="27"/>
        <v>100</v>
      </c>
      <c r="BJ15" s="12">
        <f t="shared" si="28"/>
        <v>0</v>
      </c>
      <c r="BK15" s="12">
        <v>152</v>
      </c>
      <c r="BL15" s="12">
        <v>152</v>
      </c>
      <c r="BM15" s="32">
        <f t="shared" si="29"/>
        <v>100</v>
      </c>
      <c r="BN15" s="12">
        <f t="shared" si="30"/>
        <v>0</v>
      </c>
      <c r="BO15" s="12">
        <v>152</v>
      </c>
      <c r="BP15" s="12">
        <v>152</v>
      </c>
      <c r="BQ15" s="32">
        <f t="shared" si="31"/>
        <v>100</v>
      </c>
      <c r="BR15" s="12">
        <f t="shared" si="32"/>
        <v>0</v>
      </c>
      <c r="BS15" s="20">
        <f t="shared" si="33"/>
        <v>100</v>
      </c>
      <c r="BT15" s="35">
        <f t="shared" si="34"/>
        <v>97.760784313725495</v>
      </c>
      <c r="BU15" s="15">
        <f>_xlfn.RANK.EQ(BT15,BT1:BT48,0)</f>
        <v>14</v>
      </c>
    </row>
    <row r="16" spans="1:73" ht="46.9" customHeight="1" x14ac:dyDescent="0.25">
      <c r="A16" s="22">
        <v>15</v>
      </c>
      <c r="B16" s="6" t="s">
        <v>23</v>
      </c>
      <c r="C16" s="8">
        <v>20</v>
      </c>
      <c r="D16" s="7">
        <v>13</v>
      </c>
      <c r="E16" s="8">
        <v>13</v>
      </c>
      <c r="F16" s="8">
        <f t="shared" si="0"/>
        <v>1</v>
      </c>
      <c r="G16" s="7">
        <v>13</v>
      </c>
      <c r="H16" s="8">
        <v>13</v>
      </c>
      <c r="I16" s="8">
        <f t="shared" si="1"/>
        <v>1</v>
      </c>
      <c r="J16" s="24">
        <f t="shared" si="2"/>
        <v>100</v>
      </c>
      <c r="K16" s="7">
        <v>5</v>
      </c>
      <c r="L16" s="8">
        <v>6</v>
      </c>
      <c r="M16" s="24">
        <f t="shared" si="3"/>
        <v>83.333333333333343</v>
      </c>
      <c r="N16" s="9">
        <v>19</v>
      </c>
      <c r="O16" s="9">
        <v>19</v>
      </c>
      <c r="P16" s="10">
        <f t="shared" si="4"/>
        <v>1</v>
      </c>
      <c r="Q16" s="10">
        <f t="shared" si="5"/>
        <v>0</v>
      </c>
      <c r="R16" s="9">
        <v>10</v>
      </c>
      <c r="S16" s="9">
        <v>10</v>
      </c>
      <c r="T16" s="10">
        <f t="shared" si="6"/>
        <v>1</v>
      </c>
      <c r="U16" s="10">
        <f t="shared" si="7"/>
        <v>0</v>
      </c>
      <c r="V16" s="24">
        <f t="shared" si="8"/>
        <v>100</v>
      </c>
      <c r="W16" s="18">
        <f t="shared" si="9"/>
        <v>95</v>
      </c>
      <c r="X16" s="15">
        <v>7</v>
      </c>
      <c r="Y16" s="11">
        <v>7</v>
      </c>
      <c r="Z16" s="32">
        <f t="shared" si="10"/>
        <v>100</v>
      </c>
      <c r="AA16" s="11">
        <v>20</v>
      </c>
      <c r="AB16" s="11">
        <v>20</v>
      </c>
      <c r="AC16" s="32">
        <f t="shared" si="11"/>
        <v>100</v>
      </c>
      <c r="AD16" s="12">
        <f t="shared" si="12"/>
        <v>0</v>
      </c>
      <c r="AE16" s="29">
        <v>20</v>
      </c>
      <c r="AF16" s="29">
        <v>20</v>
      </c>
      <c r="AG16" s="32">
        <f t="shared" si="13"/>
        <v>100</v>
      </c>
      <c r="AH16" s="12">
        <f t="shared" si="14"/>
        <v>0</v>
      </c>
      <c r="AI16" s="20">
        <f t="shared" si="15"/>
        <v>100</v>
      </c>
      <c r="AJ16" s="15">
        <v>5</v>
      </c>
      <c r="AK16" s="11">
        <v>5</v>
      </c>
      <c r="AL16" s="32">
        <f t="shared" si="16"/>
        <v>100</v>
      </c>
      <c r="AM16" s="30">
        <v>5</v>
      </c>
      <c r="AN16" s="12">
        <v>6</v>
      </c>
      <c r="AO16" s="32">
        <f t="shared" si="17"/>
        <v>83.333333333333343</v>
      </c>
      <c r="AP16" s="12">
        <v>20</v>
      </c>
      <c r="AQ16" s="12">
        <v>20</v>
      </c>
      <c r="AR16" s="32">
        <f t="shared" si="18"/>
        <v>100</v>
      </c>
      <c r="AS16" s="12">
        <f t="shared" si="19"/>
        <v>0</v>
      </c>
      <c r="AT16" s="20">
        <f t="shared" si="20"/>
        <v>93.333333333333343</v>
      </c>
      <c r="AU16" s="12">
        <v>20</v>
      </c>
      <c r="AV16" s="32">
        <v>20</v>
      </c>
      <c r="AW16" s="12">
        <f t="shared" si="21"/>
        <v>100</v>
      </c>
      <c r="AX16" s="12">
        <v>20</v>
      </c>
      <c r="AY16" s="12">
        <v>20</v>
      </c>
      <c r="AZ16" s="32">
        <f t="shared" si="22"/>
        <v>100</v>
      </c>
      <c r="BA16" s="12">
        <f t="shared" si="23"/>
        <v>0</v>
      </c>
      <c r="BB16" s="12">
        <v>18</v>
      </c>
      <c r="BC16" s="12">
        <v>18</v>
      </c>
      <c r="BD16" s="32">
        <f t="shared" si="24"/>
        <v>100</v>
      </c>
      <c r="BE16" s="12">
        <f t="shared" si="25"/>
        <v>0</v>
      </c>
      <c r="BF16" s="20">
        <f t="shared" si="26"/>
        <v>100</v>
      </c>
      <c r="BG16" s="31">
        <v>20</v>
      </c>
      <c r="BH16" s="31">
        <v>20</v>
      </c>
      <c r="BI16" s="21">
        <f t="shared" si="27"/>
        <v>100</v>
      </c>
      <c r="BJ16" s="31">
        <f t="shared" si="28"/>
        <v>0</v>
      </c>
      <c r="BK16" s="31">
        <v>20</v>
      </c>
      <c r="BL16" s="31">
        <v>20</v>
      </c>
      <c r="BM16" s="21">
        <f t="shared" si="29"/>
        <v>100</v>
      </c>
      <c r="BN16" s="31">
        <f t="shared" si="30"/>
        <v>0</v>
      </c>
      <c r="BO16" s="31">
        <v>20</v>
      </c>
      <c r="BP16" s="31">
        <v>20</v>
      </c>
      <c r="BQ16" s="21">
        <f t="shared" si="31"/>
        <v>100</v>
      </c>
      <c r="BR16" s="31">
        <f t="shared" si="32"/>
        <v>0</v>
      </c>
      <c r="BS16" s="20">
        <f t="shared" si="33"/>
        <v>100</v>
      </c>
      <c r="BT16" s="35">
        <f t="shared" si="34"/>
        <v>97.666666666666671</v>
      </c>
      <c r="BU16" s="15">
        <f>_xlfn.RANK.EQ(BT16,BT1:BT49,0)</f>
        <v>15</v>
      </c>
    </row>
    <row r="17" spans="1:73" ht="45" x14ac:dyDescent="0.25">
      <c r="A17" s="22">
        <v>20</v>
      </c>
      <c r="B17" s="6" t="s">
        <v>33</v>
      </c>
      <c r="C17" s="8">
        <v>22</v>
      </c>
      <c r="D17" s="7">
        <v>13</v>
      </c>
      <c r="E17" s="8">
        <v>13</v>
      </c>
      <c r="F17" s="8">
        <f t="shared" si="0"/>
        <v>1</v>
      </c>
      <c r="G17" s="7">
        <v>12</v>
      </c>
      <c r="H17" s="8">
        <v>13</v>
      </c>
      <c r="I17" s="8">
        <f t="shared" si="1"/>
        <v>0.92307692307692313</v>
      </c>
      <c r="J17" s="24">
        <f t="shared" si="2"/>
        <v>96.15384615384616</v>
      </c>
      <c r="K17" s="7">
        <v>5</v>
      </c>
      <c r="L17" s="8">
        <v>6</v>
      </c>
      <c r="M17" s="24">
        <f t="shared" si="3"/>
        <v>83.333333333333343</v>
      </c>
      <c r="N17" s="9">
        <v>21</v>
      </c>
      <c r="O17" s="9">
        <v>21</v>
      </c>
      <c r="P17" s="10">
        <f t="shared" si="4"/>
        <v>1</v>
      </c>
      <c r="Q17" s="10">
        <f t="shared" si="5"/>
        <v>0</v>
      </c>
      <c r="R17" s="9">
        <v>21</v>
      </c>
      <c r="S17" s="9">
        <v>21</v>
      </c>
      <c r="T17" s="10">
        <f t="shared" si="6"/>
        <v>1</v>
      </c>
      <c r="U17" s="10">
        <f t="shared" si="7"/>
        <v>0</v>
      </c>
      <c r="V17" s="24">
        <f t="shared" si="8"/>
        <v>100</v>
      </c>
      <c r="W17" s="17">
        <f t="shared" si="9"/>
        <v>93.846153846153854</v>
      </c>
      <c r="X17" s="15">
        <v>7</v>
      </c>
      <c r="Y17" s="11">
        <v>7</v>
      </c>
      <c r="Z17" s="32">
        <f t="shared" si="10"/>
        <v>100</v>
      </c>
      <c r="AA17" s="11">
        <v>22</v>
      </c>
      <c r="AB17" s="11">
        <v>22</v>
      </c>
      <c r="AC17" s="32">
        <f t="shared" si="11"/>
        <v>100</v>
      </c>
      <c r="AD17" s="12">
        <f t="shared" si="12"/>
        <v>0</v>
      </c>
      <c r="AE17" s="29">
        <v>22</v>
      </c>
      <c r="AF17" s="29">
        <v>22</v>
      </c>
      <c r="AG17" s="32">
        <f t="shared" si="13"/>
        <v>100</v>
      </c>
      <c r="AH17" s="12">
        <f t="shared" si="14"/>
        <v>0</v>
      </c>
      <c r="AI17" s="19">
        <f t="shared" si="15"/>
        <v>100</v>
      </c>
      <c r="AJ17" s="15">
        <v>5</v>
      </c>
      <c r="AK17" s="11">
        <v>5</v>
      </c>
      <c r="AL17" s="32">
        <f t="shared" si="16"/>
        <v>100</v>
      </c>
      <c r="AM17" s="30">
        <v>5</v>
      </c>
      <c r="AN17" s="12">
        <v>6</v>
      </c>
      <c r="AO17" s="32">
        <f t="shared" si="17"/>
        <v>83.333333333333343</v>
      </c>
      <c r="AP17" s="12">
        <v>22</v>
      </c>
      <c r="AQ17" s="12">
        <v>22</v>
      </c>
      <c r="AR17" s="32">
        <f t="shared" si="18"/>
        <v>100</v>
      </c>
      <c r="AS17" s="12">
        <f t="shared" si="19"/>
        <v>0</v>
      </c>
      <c r="AT17" s="19">
        <f t="shared" si="20"/>
        <v>93.333333333333343</v>
      </c>
      <c r="AU17" s="12">
        <v>22</v>
      </c>
      <c r="AV17" s="32">
        <v>22</v>
      </c>
      <c r="AW17" s="12">
        <f t="shared" si="21"/>
        <v>100</v>
      </c>
      <c r="AX17" s="12">
        <v>22</v>
      </c>
      <c r="AY17" s="12">
        <v>22</v>
      </c>
      <c r="AZ17" s="32">
        <f t="shared" si="22"/>
        <v>100</v>
      </c>
      <c r="BA17" s="12">
        <f t="shared" si="23"/>
        <v>0</v>
      </c>
      <c r="BB17" s="12">
        <v>22</v>
      </c>
      <c r="BC17" s="12">
        <v>22</v>
      </c>
      <c r="BD17" s="32">
        <f t="shared" si="24"/>
        <v>100</v>
      </c>
      <c r="BE17" s="12">
        <f t="shared" si="25"/>
        <v>0</v>
      </c>
      <c r="BF17" s="19">
        <f t="shared" si="26"/>
        <v>100</v>
      </c>
      <c r="BG17" s="12">
        <v>22</v>
      </c>
      <c r="BH17" s="12">
        <v>22</v>
      </c>
      <c r="BI17" s="32">
        <f t="shared" si="27"/>
        <v>100</v>
      </c>
      <c r="BJ17" s="12">
        <f t="shared" si="28"/>
        <v>0</v>
      </c>
      <c r="BK17" s="12">
        <v>22</v>
      </c>
      <c r="BL17" s="12">
        <v>22</v>
      </c>
      <c r="BM17" s="32">
        <f t="shared" si="29"/>
        <v>100</v>
      </c>
      <c r="BN17" s="12">
        <f t="shared" si="30"/>
        <v>0</v>
      </c>
      <c r="BO17" s="12">
        <v>22</v>
      </c>
      <c r="BP17" s="12">
        <v>22</v>
      </c>
      <c r="BQ17" s="32">
        <f t="shared" si="31"/>
        <v>100</v>
      </c>
      <c r="BR17" s="12">
        <f t="shared" si="32"/>
        <v>0</v>
      </c>
      <c r="BS17" s="20">
        <f t="shared" si="33"/>
        <v>100</v>
      </c>
      <c r="BT17" s="35">
        <f t="shared" si="34"/>
        <v>97.435897435897431</v>
      </c>
      <c r="BU17" s="15">
        <f>_xlfn.RANK.EQ(BT17,BT1:BT50,0)</f>
        <v>16</v>
      </c>
    </row>
    <row r="18" spans="1:73" ht="62.45" customHeight="1" x14ac:dyDescent="0.25">
      <c r="A18" s="22">
        <v>10</v>
      </c>
      <c r="B18" s="6" t="s">
        <v>37</v>
      </c>
      <c r="C18" s="8">
        <v>19</v>
      </c>
      <c r="D18" s="7">
        <v>11</v>
      </c>
      <c r="E18" s="8">
        <v>13</v>
      </c>
      <c r="F18" s="8">
        <f t="shared" si="0"/>
        <v>0.84615384615384615</v>
      </c>
      <c r="G18" s="7">
        <v>13</v>
      </c>
      <c r="H18" s="8">
        <v>13</v>
      </c>
      <c r="I18" s="8">
        <f t="shared" si="1"/>
        <v>1</v>
      </c>
      <c r="J18" s="24">
        <f t="shared" si="2"/>
        <v>92.307692307692307</v>
      </c>
      <c r="K18" s="7">
        <v>6</v>
      </c>
      <c r="L18" s="8">
        <v>6</v>
      </c>
      <c r="M18" s="24">
        <f t="shared" si="3"/>
        <v>100</v>
      </c>
      <c r="N18" s="9">
        <v>19</v>
      </c>
      <c r="O18" s="9">
        <v>19</v>
      </c>
      <c r="P18" s="10">
        <f t="shared" si="4"/>
        <v>1</v>
      </c>
      <c r="Q18" s="10">
        <f t="shared" si="5"/>
        <v>0</v>
      </c>
      <c r="R18" s="9">
        <v>16</v>
      </c>
      <c r="S18" s="9">
        <v>16</v>
      </c>
      <c r="T18" s="10">
        <f t="shared" si="6"/>
        <v>1</v>
      </c>
      <c r="U18" s="10">
        <f t="shared" si="7"/>
        <v>0</v>
      </c>
      <c r="V18" s="24">
        <f t="shared" si="8"/>
        <v>100</v>
      </c>
      <c r="W18" s="17">
        <f t="shared" si="9"/>
        <v>97.692307692307693</v>
      </c>
      <c r="X18" s="15">
        <v>7</v>
      </c>
      <c r="Y18" s="11">
        <v>7</v>
      </c>
      <c r="Z18" s="32">
        <f t="shared" si="10"/>
        <v>100</v>
      </c>
      <c r="AA18" s="11">
        <v>21</v>
      </c>
      <c r="AB18" s="11">
        <v>21</v>
      </c>
      <c r="AC18" s="32">
        <f t="shared" si="11"/>
        <v>100</v>
      </c>
      <c r="AD18" s="12">
        <f t="shared" si="12"/>
        <v>0</v>
      </c>
      <c r="AE18" s="29">
        <v>21</v>
      </c>
      <c r="AF18" s="29">
        <v>21</v>
      </c>
      <c r="AG18" s="32">
        <f t="shared" si="13"/>
        <v>100</v>
      </c>
      <c r="AH18" s="12">
        <f t="shared" si="14"/>
        <v>0</v>
      </c>
      <c r="AI18" s="19">
        <f t="shared" si="15"/>
        <v>100</v>
      </c>
      <c r="AJ18" s="15">
        <v>3</v>
      </c>
      <c r="AK18" s="11">
        <v>5</v>
      </c>
      <c r="AL18" s="32">
        <f t="shared" si="16"/>
        <v>60</v>
      </c>
      <c r="AM18" s="30">
        <v>6</v>
      </c>
      <c r="AN18" s="12">
        <v>6</v>
      </c>
      <c r="AO18" s="32">
        <f t="shared" si="17"/>
        <v>100</v>
      </c>
      <c r="AP18" s="12">
        <v>21</v>
      </c>
      <c r="AQ18" s="12">
        <v>21</v>
      </c>
      <c r="AR18" s="32">
        <f t="shared" si="18"/>
        <v>100</v>
      </c>
      <c r="AS18" s="12">
        <f t="shared" si="19"/>
        <v>0</v>
      </c>
      <c r="AT18" s="19">
        <f t="shared" si="20"/>
        <v>88</v>
      </c>
      <c r="AU18" s="12">
        <v>1</v>
      </c>
      <c r="AV18" s="32">
        <v>1</v>
      </c>
      <c r="AW18" s="12">
        <f t="shared" si="21"/>
        <v>100</v>
      </c>
      <c r="AX18" s="12">
        <v>17</v>
      </c>
      <c r="AY18" s="12">
        <v>17</v>
      </c>
      <c r="AZ18" s="32">
        <f t="shared" si="22"/>
        <v>100</v>
      </c>
      <c r="BA18" s="12">
        <f t="shared" si="23"/>
        <v>0</v>
      </c>
      <c r="BB18" s="12">
        <v>17</v>
      </c>
      <c r="BC18" s="12">
        <v>17</v>
      </c>
      <c r="BD18" s="32">
        <f t="shared" si="24"/>
        <v>100</v>
      </c>
      <c r="BE18" s="12">
        <f t="shared" si="25"/>
        <v>0</v>
      </c>
      <c r="BF18" s="19">
        <f t="shared" si="26"/>
        <v>100</v>
      </c>
      <c r="BG18" s="12">
        <v>16</v>
      </c>
      <c r="BH18" s="12">
        <v>16</v>
      </c>
      <c r="BI18" s="32">
        <f t="shared" si="27"/>
        <v>100</v>
      </c>
      <c r="BJ18" s="12">
        <f t="shared" si="28"/>
        <v>0</v>
      </c>
      <c r="BK18" s="12">
        <v>17</v>
      </c>
      <c r="BL18" s="12">
        <v>17</v>
      </c>
      <c r="BM18" s="32">
        <f t="shared" si="29"/>
        <v>100</v>
      </c>
      <c r="BN18" s="12">
        <f t="shared" si="30"/>
        <v>0</v>
      </c>
      <c r="BO18" s="12">
        <v>17</v>
      </c>
      <c r="BP18" s="12">
        <v>17</v>
      </c>
      <c r="BQ18" s="32">
        <f t="shared" si="31"/>
        <v>100</v>
      </c>
      <c r="BR18" s="12">
        <f t="shared" si="32"/>
        <v>0</v>
      </c>
      <c r="BS18" s="20">
        <f t="shared" si="33"/>
        <v>100</v>
      </c>
      <c r="BT18" s="35">
        <f t="shared" si="34"/>
        <v>97.138461538461542</v>
      </c>
      <c r="BU18" s="15">
        <f>_xlfn.RANK.EQ(BT18,BT1:BT51,0)</f>
        <v>17</v>
      </c>
    </row>
    <row r="19" spans="1:73" ht="78" customHeight="1" x14ac:dyDescent="0.25">
      <c r="A19" s="22">
        <v>11</v>
      </c>
      <c r="B19" s="6" t="s">
        <v>42</v>
      </c>
      <c r="C19" s="8">
        <v>11</v>
      </c>
      <c r="D19" s="7">
        <v>12</v>
      </c>
      <c r="E19" s="8">
        <v>13</v>
      </c>
      <c r="F19" s="8">
        <f t="shared" si="0"/>
        <v>0.92307692307692313</v>
      </c>
      <c r="G19" s="7">
        <v>13</v>
      </c>
      <c r="H19" s="8">
        <v>13</v>
      </c>
      <c r="I19" s="8">
        <f t="shared" si="1"/>
        <v>1</v>
      </c>
      <c r="J19" s="24">
        <f t="shared" si="2"/>
        <v>96.15384615384616</v>
      </c>
      <c r="K19" s="7">
        <v>6</v>
      </c>
      <c r="L19" s="8">
        <v>6</v>
      </c>
      <c r="M19" s="24">
        <f t="shared" si="3"/>
        <v>100</v>
      </c>
      <c r="N19" s="9">
        <v>11</v>
      </c>
      <c r="O19" s="9">
        <v>11</v>
      </c>
      <c r="P19" s="10">
        <f t="shared" si="4"/>
        <v>1</v>
      </c>
      <c r="Q19" s="10">
        <f t="shared" si="5"/>
        <v>0</v>
      </c>
      <c r="R19" s="9">
        <v>10</v>
      </c>
      <c r="S19" s="9">
        <v>10</v>
      </c>
      <c r="T19" s="10">
        <f t="shared" si="6"/>
        <v>1</v>
      </c>
      <c r="U19" s="10">
        <f t="shared" si="7"/>
        <v>0</v>
      </c>
      <c r="V19" s="24">
        <f t="shared" si="8"/>
        <v>100</v>
      </c>
      <c r="W19" s="17">
        <f t="shared" si="9"/>
        <v>98.84615384615384</v>
      </c>
      <c r="X19" s="15">
        <v>7</v>
      </c>
      <c r="Y19" s="11">
        <v>7</v>
      </c>
      <c r="Z19" s="32">
        <f t="shared" si="10"/>
        <v>100</v>
      </c>
      <c r="AA19" s="11">
        <v>11</v>
      </c>
      <c r="AB19" s="11">
        <v>11</v>
      </c>
      <c r="AC19" s="32">
        <f t="shared" si="11"/>
        <v>100</v>
      </c>
      <c r="AD19" s="12">
        <f t="shared" si="12"/>
        <v>0</v>
      </c>
      <c r="AE19" s="29">
        <v>11</v>
      </c>
      <c r="AF19" s="29">
        <v>11</v>
      </c>
      <c r="AG19" s="32">
        <f t="shared" si="13"/>
        <v>100</v>
      </c>
      <c r="AH19" s="12">
        <f t="shared" si="14"/>
        <v>0</v>
      </c>
      <c r="AI19" s="19">
        <f t="shared" si="15"/>
        <v>100</v>
      </c>
      <c r="AJ19" s="15">
        <v>5</v>
      </c>
      <c r="AK19" s="11">
        <v>5</v>
      </c>
      <c r="AL19" s="32">
        <f t="shared" si="16"/>
        <v>100</v>
      </c>
      <c r="AM19" s="30">
        <v>4</v>
      </c>
      <c r="AN19" s="12">
        <v>6</v>
      </c>
      <c r="AO19" s="32">
        <f t="shared" si="17"/>
        <v>66.666666666666657</v>
      </c>
      <c r="AP19" s="12">
        <v>11</v>
      </c>
      <c r="AQ19" s="12">
        <v>11</v>
      </c>
      <c r="AR19" s="32">
        <f t="shared" si="18"/>
        <v>100</v>
      </c>
      <c r="AS19" s="12">
        <f t="shared" si="19"/>
        <v>0</v>
      </c>
      <c r="AT19" s="20">
        <f t="shared" si="20"/>
        <v>86.666666666666657</v>
      </c>
      <c r="AU19" s="12">
        <v>8</v>
      </c>
      <c r="AV19" s="32">
        <v>8</v>
      </c>
      <c r="AW19" s="12">
        <f t="shared" si="21"/>
        <v>100</v>
      </c>
      <c r="AX19" s="12">
        <v>11</v>
      </c>
      <c r="AY19" s="12">
        <v>11</v>
      </c>
      <c r="AZ19" s="32">
        <f t="shared" si="22"/>
        <v>100</v>
      </c>
      <c r="BA19" s="12">
        <f t="shared" si="23"/>
        <v>0</v>
      </c>
      <c r="BB19" s="12">
        <v>11</v>
      </c>
      <c r="BC19" s="12">
        <v>11</v>
      </c>
      <c r="BD19" s="32">
        <f t="shared" si="24"/>
        <v>100</v>
      </c>
      <c r="BE19" s="12">
        <f t="shared" si="25"/>
        <v>0</v>
      </c>
      <c r="BF19" s="20">
        <f t="shared" si="26"/>
        <v>100</v>
      </c>
      <c r="BG19" s="12">
        <v>11</v>
      </c>
      <c r="BH19" s="12">
        <v>11</v>
      </c>
      <c r="BI19" s="32">
        <f t="shared" si="27"/>
        <v>100</v>
      </c>
      <c r="BJ19" s="12">
        <f t="shared" si="28"/>
        <v>0</v>
      </c>
      <c r="BK19" s="12">
        <v>11</v>
      </c>
      <c r="BL19" s="12">
        <v>11</v>
      </c>
      <c r="BM19" s="32">
        <f t="shared" si="29"/>
        <v>100</v>
      </c>
      <c r="BN19" s="12">
        <f t="shared" si="30"/>
        <v>0</v>
      </c>
      <c r="BO19" s="12">
        <v>11</v>
      </c>
      <c r="BP19" s="12">
        <v>11</v>
      </c>
      <c r="BQ19" s="32">
        <f t="shared" si="31"/>
        <v>100</v>
      </c>
      <c r="BR19" s="12">
        <f t="shared" si="32"/>
        <v>0</v>
      </c>
      <c r="BS19" s="20">
        <f t="shared" si="33"/>
        <v>100</v>
      </c>
      <c r="BT19" s="35">
        <f t="shared" si="34"/>
        <v>97.102564102564102</v>
      </c>
      <c r="BU19" s="15">
        <f>_xlfn.RANK.EQ(BT19,BT1:BT52,0)</f>
        <v>18</v>
      </c>
    </row>
    <row r="20" spans="1:73" ht="60" x14ac:dyDescent="0.25">
      <c r="A20" s="22">
        <v>12</v>
      </c>
      <c r="B20" s="6" t="s">
        <v>47</v>
      </c>
      <c r="C20" s="8">
        <v>30</v>
      </c>
      <c r="D20" s="7">
        <v>11</v>
      </c>
      <c r="E20" s="8">
        <v>13</v>
      </c>
      <c r="F20" s="8">
        <f t="shared" si="0"/>
        <v>0.84615384615384615</v>
      </c>
      <c r="G20" s="7">
        <v>13</v>
      </c>
      <c r="H20" s="8">
        <v>13</v>
      </c>
      <c r="I20" s="8">
        <f t="shared" si="1"/>
        <v>1</v>
      </c>
      <c r="J20" s="24">
        <f t="shared" si="2"/>
        <v>92.307692307692307</v>
      </c>
      <c r="K20" s="7">
        <v>6</v>
      </c>
      <c r="L20" s="8">
        <v>6</v>
      </c>
      <c r="M20" s="24">
        <f t="shared" si="3"/>
        <v>100</v>
      </c>
      <c r="N20" s="9">
        <v>29</v>
      </c>
      <c r="O20" s="9">
        <v>29</v>
      </c>
      <c r="P20" s="10">
        <f t="shared" si="4"/>
        <v>1</v>
      </c>
      <c r="Q20" s="10">
        <f t="shared" si="5"/>
        <v>0</v>
      </c>
      <c r="R20" s="9">
        <v>29</v>
      </c>
      <c r="S20" s="9">
        <v>29</v>
      </c>
      <c r="T20" s="10">
        <f t="shared" si="6"/>
        <v>1</v>
      </c>
      <c r="U20" s="10">
        <f t="shared" si="7"/>
        <v>0</v>
      </c>
      <c r="V20" s="24">
        <f t="shared" si="8"/>
        <v>100</v>
      </c>
      <c r="W20" s="17">
        <f t="shared" si="9"/>
        <v>97.692307692307693</v>
      </c>
      <c r="X20" s="15">
        <v>7</v>
      </c>
      <c r="Y20" s="11">
        <v>7</v>
      </c>
      <c r="Z20" s="32">
        <f t="shared" si="10"/>
        <v>100</v>
      </c>
      <c r="AA20" s="11">
        <v>30</v>
      </c>
      <c r="AB20" s="11">
        <v>30</v>
      </c>
      <c r="AC20" s="32">
        <f t="shared" si="11"/>
        <v>100</v>
      </c>
      <c r="AD20" s="12">
        <f t="shared" si="12"/>
        <v>0</v>
      </c>
      <c r="AE20" s="29">
        <v>29</v>
      </c>
      <c r="AF20" s="29">
        <v>30</v>
      </c>
      <c r="AG20" s="32">
        <f t="shared" si="13"/>
        <v>96.666666666666671</v>
      </c>
      <c r="AH20" s="12">
        <f t="shared" si="14"/>
        <v>3.3333333333333286</v>
      </c>
      <c r="AI20" s="19">
        <f t="shared" si="15"/>
        <v>99</v>
      </c>
      <c r="AJ20" s="15">
        <v>3</v>
      </c>
      <c r="AK20" s="11">
        <v>5</v>
      </c>
      <c r="AL20" s="32">
        <f t="shared" si="16"/>
        <v>60</v>
      </c>
      <c r="AM20" s="30">
        <v>6</v>
      </c>
      <c r="AN20" s="12">
        <v>6</v>
      </c>
      <c r="AO20" s="32">
        <f t="shared" si="17"/>
        <v>100</v>
      </c>
      <c r="AP20" s="12">
        <v>29</v>
      </c>
      <c r="AQ20" s="12">
        <v>30</v>
      </c>
      <c r="AR20" s="32">
        <f t="shared" si="18"/>
        <v>96.666666666666671</v>
      </c>
      <c r="AS20" s="12">
        <f t="shared" si="19"/>
        <v>3.3333333333333286</v>
      </c>
      <c r="AT20" s="20">
        <f t="shared" si="20"/>
        <v>87</v>
      </c>
      <c r="AU20" s="12">
        <v>25</v>
      </c>
      <c r="AV20" s="32">
        <v>25</v>
      </c>
      <c r="AW20" s="12">
        <f t="shared" si="21"/>
        <v>100</v>
      </c>
      <c r="AX20" s="12">
        <v>30</v>
      </c>
      <c r="AY20" s="12">
        <v>30</v>
      </c>
      <c r="AZ20" s="32">
        <f t="shared" si="22"/>
        <v>100</v>
      </c>
      <c r="BA20" s="12">
        <f t="shared" si="23"/>
        <v>0</v>
      </c>
      <c r="BB20" s="12">
        <v>30</v>
      </c>
      <c r="BC20" s="12">
        <v>30</v>
      </c>
      <c r="BD20" s="32">
        <f t="shared" si="24"/>
        <v>100</v>
      </c>
      <c r="BE20" s="12">
        <f t="shared" si="25"/>
        <v>0</v>
      </c>
      <c r="BF20" s="20">
        <f t="shared" si="26"/>
        <v>100</v>
      </c>
      <c r="BG20" s="12">
        <v>29</v>
      </c>
      <c r="BH20" s="12">
        <v>29</v>
      </c>
      <c r="BI20" s="32">
        <f t="shared" si="27"/>
        <v>100</v>
      </c>
      <c r="BJ20" s="12">
        <f t="shared" si="28"/>
        <v>0</v>
      </c>
      <c r="BK20" s="12">
        <v>30</v>
      </c>
      <c r="BL20" s="12">
        <v>30</v>
      </c>
      <c r="BM20" s="32">
        <f t="shared" si="29"/>
        <v>100</v>
      </c>
      <c r="BN20" s="12">
        <f t="shared" si="30"/>
        <v>0</v>
      </c>
      <c r="BO20" s="12">
        <v>30</v>
      </c>
      <c r="BP20" s="12">
        <v>30</v>
      </c>
      <c r="BQ20" s="32">
        <f t="shared" si="31"/>
        <v>100</v>
      </c>
      <c r="BR20" s="12">
        <f t="shared" si="32"/>
        <v>0</v>
      </c>
      <c r="BS20" s="20">
        <f t="shared" si="33"/>
        <v>100</v>
      </c>
      <c r="BT20" s="35">
        <f t="shared" si="34"/>
        <v>96.738461538461536</v>
      </c>
      <c r="BU20" s="15">
        <f>_xlfn.RANK.EQ(BT20,BT1:BT53,0)</f>
        <v>19</v>
      </c>
    </row>
    <row r="21" spans="1:73" ht="62.45" customHeight="1" x14ac:dyDescent="0.25">
      <c r="A21" s="22">
        <v>26</v>
      </c>
      <c r="B21" s="13" t="s">
        <v>52</v>
      </c>
      <c r="C21" s="8">
        <v>600</v>
      </c>
      <c r="D21" s="7">
        <v>13</v>
      </c>
      <c r="E21" s="8">
        <v>13</v>
      </c>
      <c r="F21" s="8">
        <f t="shared" si="0"/>
        <v>1</v>
      </c>
      <c r="G21" s="7">
        <v>13</v>
      </c>
      <c r="H21" s="8">
        <v>13</v>
      </c>
      <c r="I21" s="8">
        <f t="shared" si="1"/>
        <v>1</v>
      </c>
      <c r="J21" s="24">
        <f t="shared" si="2"/>
        <v>100</v>
      </c>
      <c r="K21" s="7">
        <v>6</v>
      </c>
      <c r="L21" s="8">
        <v>6</v>
      </c>
      <c r="M21" s="24">
        <f t="shared" si="3"/>
        <v>100</v>
      </c>
      <c r="N21" s="9">
        <v>169</v>
      </c>
      <c r="O21" s="9">
        <v>208</v>
      </c>
      <c r="P21" s="10">
        <f t="shared" si="4"/>
        <v>0.8125</v>
      </c>
      <c r="Q21" s="10">
        <f t="shared" si="5"/>
        <v>0.1875</v>
      </c>
      <c r="R21" s="9">
        <v>519</v>
      </c>
      <c r="S21" s="9">
        <v>563</v>
      </c>
      <c r="T21" s="10">
        <f t="shared" si="6"/>
        <v>0.92184724689165187</v>
      </c>
      <c r="U21" s="10">
        <f t="shared" si="7"/>
        <v>7.8152753108348127E-2</v>
      </c>
      <c r="V21" s="24">
        <f t="shared" si="8"/>
        <v>86.717362344582597</v>
      </c>
      <c r="W21" s="17">
        <f t="shared" si="9"/>
        <v>94.686944937833033</v>
      </c>
      <c r="X21" s="15">
        <v>7</v>
      </c>
      <c r="Y21" s="11">
        <v>7</v>
      </c>
      <c r="Z21" s="32">
        <f t="shared" si="10"/>
        <v>100</v>
      </c>
      <c r="AA21" s="11">
        <v>587</v>
      </c>
      <c r="AB21" s="11">
        <v>587</v>
      </c>
      <c r="AC21" s="32">
        <f t="shared" si="11"/>
        <v>100</v>
      </c>
      <c r="AD21" s="12">
        <f t="shared" si="12"/>
        <v>0</v>
      </c>
      <c r="AE21" s="29">
        <v>201</v>
      </c>
      <c r="AF21" s="29">
        <v>251</v>
      </c>
      <c r="AG21" s="32">
        <f t="shared" si="13"/>
        <v>80.079681274900395</v>
      </c>
      <c r="AH21" s="12">
        <f t="shared" si="14"/>
        <v>19.920318725099605</v>
      </c>
      <c r="AI21" s="19">
        <f t="shared" si="15"/>
        <v>94.023904382470121</v>
      </c>
      <c r="AJ21" s="15">
        <v>5</v>
      </c>
      <c r="AK21" s="11">
        <v>5</v>
      </c>
      <c r="AL21" s="32">
        <f t="shared" si="16"/>
        <v>100</v>
      </c>
      <c r="AM21" s="30">
        <v>6</v>
      </c>
      <c r="AN21" s="12">
        <v>6</v>
      </c>
      <c r="AO21" s="32">
        <f t="shared" si="17"/>
        <v>100</v>
      </c>
      <c r="AP21" s="12">
        <v>201</v>
      </c>
      <c r="AQ21" s="12">
        <v>251</v>
      </c>
      <c r="AR21" s="32">
        <f t="shared" si="18"/>
        <v>80.079681274900395</v>
      </c>
      <c r="AS21" s="12">
        <f t="shared" si="19"/>
        <v>19.920318725099605</v>
      </c>
      <c r="AT21" s="19">
        <f t="shared" si="20"/>
        <v>94.023904382470121</v>
      </c>
      <c r="AU21" s="12">
        <v>230</v>
      </c>
      <c r="AV21" s="32">
        <v>237</v>
      </c>
      <c r="AW21" s="12">
        <f t="shared" si="21"/>
        <v>97.046413502109701</v>
      </c>
      <c r="AX21" s="12">
        <v>278</v>
      </c>
      <c r="AY21" s="12">
        <v>278</v>
      </c>
      <c r="AZ21" s="32">
        <f t="shared" si="22"/>
        <v>100</v>
      </c>
      <c r="BA21" s="12">
        <f t="shared" si="23"/>
        <v>0</v>
      </c>
      <c r="BB21" s="12">
        <v>531</v>
      </c>
      <c r="BC21" s="12">
        <v>531</v>
      </c>
      <c r="BD21" s="32">
        <f t="shared" si="24"/>
        <v>100</v>
      </c>
      <c r="BE21" s="12">
        <f t="shared" si="25"/>
        <v>0</v>
      </c>
      <c r="BF21" s="19">
        <f t="shared" si="26"/>
        <v>98.81856540084388</v>
      </c>
      <c r="BG21" s="12">
        <v>587</v>
      </c>
      <c r="BH21" s="12">
        <v>587</v>
      </c>
      <c r="BI21" s="32">
        <f t="shared" si="27"/>
        <v>100</v>
      </c>
      <c r="BJ21" s="12">
        <f t="shared" si="28"/>
        <v>0</v>
      </c>
      <c r="BK21" s="12">
        <v>587</v>
      </c>
      <c r="BL21" s="12">
        <v>587</v>
      </c>
      <c r="BM21" s="32">
        <f t="shared" si="29"/>
        <v>100</v>
      </c>
      <c r="BN21" s="12">
        <f t="shared" si="30"/>
        <v>0</v>
      </c>
      <c r="BO21" s="12">
        <v>600</v>
      </c>
      <c r="BP21" s="12">
        <v>600</v>
      </c>
      <c r="BQ21" s="32">
        <f t="shared" si="31"/>
        <v>100</v>
      </c>
      <c r="BR21" s="12">
        <f t="shared" si="32"/>
        <v>0</v>
      </c>
      <c r="BS21" s="20">
        <f t="shared" si="33"/>
        <v>100</v>
      </c>
      <c r="BT21" s="35">
        <f t="shared" si="34"/>
        <v>96.31066382072342</v>
      </c>
      <c r="BU21" s="15">
        <f>_xlfn.RANK.EQ(BT21,BT1:BT54,0)</f>
        <v>20</v>
      </c>
    </row>
    <row r="22" spans="1:73" ht="31.9" customHeight="1" x14ac:dyDescent="0.25">
      <c r="A22" s="22">
        <v>29</v>
      </c>
      <c r="B22" s="6" t="s">
        <v>28</v>
      </c>
      <c r="C22" s="8">
        <v>40</v>
      </c>
      <c r="D22" s="7">
        <v>13</v>
      </c>
      <c r="E22" s="8">
        <v>13</v>
      </c>
      <c r="F22" s="8">
        <f t="shared" si="0"/>
        <v>1</v>
      </c>
      <c r="G22" s="7">
        <v>9</v>
      </c>
      <c r="H22" s="8">
        <v>13</v>
      </c>
      <c r="I22" s="8">
        <f t="shared" si="1"/>
        <v>0.69230769230769229</v>
      </c>
      <c r="J22" s="24">
        <f t="shared" si="2"/>
        <v>84.615384615384613</v>
      </c>
      <c r="K22" s="7">
        <v>5</v>
      </c>
      <c r="L22" s="8">
        <v>6</v>
      </c>
      <c r="M22" s="24">
        <f t="shared" si="3"/>
        <v>83.333333333333343</v>
      </c>
      <c r="N22" s="9">
        <v>36</v>
      </c>
      <c r="O22" s="9">
        <v>37</v>
      </c>
      <c r="P22" s="10">
        <f t="shared" si="4"/>
        <v>0.97297297297297303</v>
      </c>
      <c r="Q22" s="10">
        <f t="shared" si="5"/>
        <v>2.7027027027026973E-2</v>
      </c>
      <c r="R22" s="9">
        <v>37</v>
      </c>
      <c r="S22" s="9">
        <v>38</v>
      </c>
      <c r="T22" s="10">
        <f t="shared" si="6"/>
        <v>0.97368421052631582</v>
      </c>
      <c r="U22" s="10">
        <f t="shared" si="7"/>
        <v>2.6315789473684181E-2</v>
      </c>
      <c r="V22" s="24">
        <f t="shared" si="8"/>
        <v>97.33285917496444</v>
      </c>
      <c r="W22" s="17">
        <f t="shared" si="9"/>
        <v>89.317759054601169</v>
      </c>
      <c r="X22" s="15">
        <v>7</v>
      </c>
      <c r="Y22" s="11">
        <v>7</v>
      </c>
      <c r="Z22" s="32">
        <f t="shared" si="10"/>
        <v>100</v>
      </c>
      <c r="AA22" s="11">
        <v>39</v>
      </c>
      <c r="AB22" s="11">
        <v>40</v>
      </c>
      <c r="AC22" s="32">
        <f t="shared" si="11"/>
        <v>97.5</v>
      </c>
      <c r="AD22" s="12">
        <f t="shared" si="12"/>
        <v>2.5</v>
      </c>
      <c r="AE22" s="29">
        <v>40</v>
      </c>
      <c r="AF22" s="29">
        <v>40</v>
      </c>
      <c r="AG22" s="32">
        <f t="shared" si="13"/>
        <v>100</v>
      </c>
      <c r="AH22" s="12">
        <f t="shared" si="14"/>
        <v>0</v>
      </c>
      <c r="AI22" s="19">
        <f t="shared" si="15"/>
        <v>99</v>
      </c>
      <c r="AJ22" s="15">
        <v>4</v>
      </c>
      <c r="AK22" s="11">
        <v>5</v>
      </c>
      <c r="AL22" s="32">
        <f t="shared" si="16"/>
        <v>80</v>
      </c>
      <c r="AM22" s="30">
        <v>6</v>
      </c>
      <c r="AN22" s="12">
        <v>6</v>
      </c>
      <c r="AO22" s="32">
        <f t="shared" si="17"/>
        <v>100</v>
      </c>
      <c r="AP22" s="12">
        <v>40</v>
      </c>
      <c r="AQ22" s="12">
        <v>40</v>
      </c>
      <c r="AR22" s="32">
        <f t="shared" si="18"/>
        <v>100</v>
      </c>
      <c r="AS22" s="12">
        <f t="shared" si="19"/>
        <v>0</v>
      </c>
      <c r="AT22" s="19">
        <f t="shared" si="20"/>
        <v>94</v>
      </c>
      <c r="AU22" s="12">
        <v>26</v>
      </c>
      <c r="AV22" s="32">
        <v>27</v>
      </c>
      <c r="AW22" s="12">
        <f t="shared" si="21"/>
        <v>96.296296296296291</v>
      </c>
      <c r="AX22" s="12">
        <v>40</v>
      </c>
      <c r="AY22" s="12">
        <v>40</v>
      </c>
      <c r="AZ22" s="32">
        <f t="shared" si="22"/>
        <v>100</v>
      </c>
      <c r="BA22" s="12">
        <f t="shared" si="23"/>
        <v>0</v>
      </c>
      <c r="BB22" s="12">
        <v>38</v>
      </c>
      <c r="BC22" s="12">
        <v>38</v>
      </c>
      <c r="BD22" s="32">
        <f t="shared" si="24"/>
        <v>100</v>
      </c>
      <c r="BE22" s="12">
        <f t="shared" si="25"/>
        <v>0</v>
      </c>
      <c r="BF22" s="19">
        <f t="shared" si="26"/>
        <v>98.518518518518519</v>
      </c>
      <c r="BG22" s="12">
        <v>40</v>
      </c>
      <c r="BH22" s="12">
        <v>40</v>
      </c>
      <c r="BI22" s="32">
        <f t="shared" si="27"/>
        <v>100</v>
      </c>
      <c r="BJ22" s="12">
        <f t="shared" si="28"/>
        <v>0</v>
      </c>
      <c r="BK22" s="12">
        <v>38</v>
      </c>
      <c r="BL22" s="12">
        <v>40</v>
      </c>
      <c r="BM22" s="32">
        <f t="shared" si="29"/>
        <v>95</v>
      </c>
      <c r="BN22" s="12">
        <f t="shared" si="30"/>
        <v>5</v>
      </c>
      <c r="BO22" s="12">
        <v>40</v>
      </c>
      <c r="BP22" s="12">
        <v>40</v>
      </c>
      <c r="BQ22" s="32">
        <f t="shared" si="31"/>
        <v>100</v>
      </c>
      <c r="BR22" s="12">
        <f t="shared" si="32"/>
        <v>0</v>
      </c>
      <c r="BS22" s="20">
        <f t="shared" si="33"/>
        <v>99</v>
      </c>
      <c r="BT22" s="35">
        <f t="shared" si="34"/>
        <v>95.967255514623943</v>
      </c>
      <c r="BU22" s="15">
        <f>_xlfn.RANK.EQ(BT22,BT1:BT55,0)</f>
        <v>21</v>
      </c>
    </row>
    <row r="23" spans="1:73" ht="81" customHeight="1" x14ac:dyDescent="0.25">
      <c r="A23" s="22">
        <v>16</v>
      </c>
      <c r="B23" s="6" t="s">
        <v>30</v>
      </c>
      <c r="C23" s="8">
        <v>15</v>
      </c>
      <c r="D23" s="7">
        <v>12</v>
      </c>
      <c r="E23" s="8">
        <v>13</v>
      </c>
      <c r="F23" s="8">
        <f t="shared" si="0"/>
        <v>0.92307692307692313</v>
      </c>
      <c r="G23" s="7">
        <v>12</v>
      </c>
      <c r="H23" s="8">
        <v>13</v>
      </c>
      <c r="I23" s="8">
        <f t="shared" si="1"/>
        <v>0.92307692307692313</v>
      </c>
      <c r="J23" s="24">
        <f t="shared" si="2"/>
        <v>92.307692307692307</v>
      </c>
      <c r="K23" s="7">
        <v>5</v>
      </c>
      <c r="L23" s="8">
        <v>6</v>
      </c>
      <c r="M23" s="24">
        <f t="shared" si="3"/>
        <v>83.333333333333343</v>
      </c>
      <c r="N23" s="9">
        <v>15</v>
      </c>
      <c r="O23" s="9">
        <v>15</v>
      </c>
      <c r="P23" s="10">
        <f t="shared" si="4"/>
        <v>1</v>
      </c>
      <c r="Q23" s="10">
        <f t="shared" si="5"/>
        <v>0</v>
      </c>
      <c r="R23" s="9">
        <v>15</v>
      </c>
      <c r="S23" s="9">
        <v>15</v>
      </c>
      <c r="T23" s="10">
        <f t="shared" si="6"/>
        <v>1</v>
      </c>
      <c r="U23" s="10">
        <f t="shared" si="7"/>
        <v>0</v>
      </c>
      <c r="V23" s="24">
        <f t="shared" si="8"/>
        <v>100</v>
      </c>
      <c r="W23" s="17">
        <f t="shared" si="9"/>
        <v>92.692307692307693</v>
      </c>
      <c r="X23" s="15">
        <v>5</v>
      </c>
      <c r="Y23" s="11">
        <v>7</v>
      </c>
      <c r="Z23" s="32">
        <f t="shared" si="10"/>
        <v>71.428571428571431</v>
      </c>
      <c r="AA23" s="11">
        <v>15</v>
      </c>
      <c r="AB23" s="11">
        <v>15</v>
      </c>
      <c r="AC23" s="32">
        <f t="shared" si="11"/>
        <v>100</v>
      </c>
      <c r="AD23" s="12">
        <f t="shared" si="12"/>
        <v>0</v>
      </c>
      <c r="AE23" s="29">
        <v>15</v>
      </c>
      <c r="AF23" s="29">
        <v>15</v>
      </c>
      <c r="AG23" s="32">
        <f t="shared" si="13"/>
        <v>100</v>
      </c>
      <c r="AH23" s="12">
        <f t="shared" si="14"/>
        <v>0</v>
      </c>
      <c r="AI23" s="19">
        <f t="shared" si="15"/>
        <v>91.428571428571431</v>
      </c>
      <c r="AJ23" s="15">
        <v>5</v>
      </c>
      <c r="AK23" s="11">
        <v>5</v>
      </c>
      <c r="AL23" s="32">
        <f t="shared" si="16"/>
        <v>100</v>
      </c>
      <c r="AM23" s="30">
        <v>5</v>
      </c>
      <c r="AN23" s="12">
        <v>6</v>
      </c>
      <c r="AO23" s="32">
        <f t="shared" si="17"/>
        <v>83.333333333333343</v>
      </c>
      <c r="AP23" s="12">
        <v>15</v>
      </c>
      <c r="AQ23" s="12">
        <v>15</v>
      </c>
      <c r="AR23" s="32">
        <f t="shared" si="18"/>
        <v>100</v>
      </c>
      <c r="AS23" s="12">
        <f t="shared" si="19"/>
        <v>0</v>
      </c>
      <c r="AT23" s="19">
        <f t="shared" si="20"/>
        <v>93.333333333333343</v>
      </c>
      <c r="AU23" s="12">
        <v>13</v>
      </c>
      <c r="AV23" s="32">
        <v>13</v>
      </c>
      <c r="AW23" s="12">
        <f t="shared" si="21"/>
        <v>100</v>
      </c>
      <c r="AX23" s="12">
        <v>15</v>
      </c>
      <c r="AY23" s="12">
        <v>15</v>
      </c>
      <c r="AZ23" s="32">
        <f t="shared" si="22"/>
        <v>100</v>
      </c>
      <c r="BA23" s="12">
        <f t="shared" si="23"/>
        <v>0</v>
      </c>
      <c r="BB23" s="12">
        <v>15</v>
      </c>
      <c r="BC23" s="12">
        <v>15</v>
      </c>
      <c r="BD23" s="32">
        <f t="shared" si="24"/>
        <v>100</v>
      </c>
      <c r="BE23" s="12">
        <f t="shared" si="25"/>
        <v>0</v>
      </c>
      <c r="BF23" s="19">
        <f t="shared" si="26"/>
        <v>100</v>
      </c>
      <c r="BG23" s="12">
        <v>15</v>
      </c>
      <c r="BH23" s="12">
        <v>15</v>
      </c>
      <c r="BI23" s="32">
        <f t="shared" si="27"/>
        <v>100</v>
      </c>
      <c r="BJ23" s="12">
        <f t="shared" si="28"/>
        <v>0</v>
      </c>
      <c r="BK23" s="12">
        <v>15</v>
      </c>
      <c r="BL23" s="12">
        <v>15</v>
      </c>
      <c r="BM23" s="32">
        <f t="shared" si="29"/>
        <v>100</v>
      </c>
      <c r="BN23" s="12">
        <f t="shared" si="30"/>
        <v>0</v>
      </c>
      <c r="BO23" s="12">
        <v>15</v>
      </c>
      <c r="BP23" s="12">
        <v>15</v>
      </c>
      <c r="BQ23" s="32">
        <f t="shared" si="31"/>
        <v>100</v>
      </c>
      <c r="BR23" s="12">
        <f t="shared" si="32"/>
        <v>0</v>
      </c>
      <c r="BS23" s="20">
        <f t="shared" si="33"/>
        <v>100</v>
      </c>
      <c r="BT23" s="35">
        <f t="shared" si="34"/>
        <v>95.490842490842482</v>
      </c>
      <c r="BU23" s="15">
        <f>_xlfn.RANK.EQ(BT23,BT1:BT56,0)</f>
        <v>22</v>
      </c>
    </row>
    <row r="24" spans="1:73" ht="61.9" customHeight="1" x14ac:dyDescent="0.25">
      <c r="A24" s="22">
        <v>17</v>
      </c>
      <c r="B24" s="6" t="s">
        <v>27</v>
      </c>
      <c r="C24" s="8">
        <v>76</v>
      </c>
      <c r="D24" s="7">
        <v>13</v>
      </c>
      <c r="E24" s="8">
        <v>13</v>
      </c>
      <c r="F24" s="8">
        <f t="shared" si="0"/>
        <v>1</v>
      </c>
      <c r="G24" s="7">
        <v>13</v>
      </c>
      <c r="H24" s="8">
        <v>13</v>
      </c>
      <c r="I24" s="8">
        <f t="shared" si="1"/>
        <v>1</v>
      </c>
      <c r="J24" s="24">
        <f t="shared" si="2"/>
        <v>100</v>
      </c>
      <c r="K24" s="7">
        <v>6</v>
      </c>
      <c r="L24" s="8">
        <v>6</v>
      </c>
      <c r="M24" s="24">
        <f t="shared" si="3"/>
        <v>100</v>
      </c>
      <c r="N24" s="9">
        <v>71</v>
      </c>
      <c r="O24" s="9">
        <v>71</v>
      </c>
      <c r="P24" s="10">
        <f t="shared" si="4"/>
        <v>1</v>
      </c>
      <c r="Q24" s="10">
        <f t="shared" si="5"/>
        <v>0</v>
      </c>
      <c r="R24" s="9">
        <v>65</v>
      </c>
      <c r="S24" s="9">
        <v>65</v>
      </c>
      <c r="T24" s="10">
        <f t="shared" si="6"/>
        <v>1</v>
      </c>
      <c r="U24" s="10">
        <f t="shared" si="7"/>
        <v>0</v>
      </c>
      <c r="V24" s="24">
        <f t="shared" si="8"/>
        <v>100</v>
      </c>
      <c r="W24" s="17">
        <f t="shared" si="9"/>
        <v>100</v>
      </c>
      <c r="X24" s="15">
        <v>7</v>
      </c>
      <c r="Y24" s="11">
        <v>7</v>
      </c>
      <c r="Z24" s="32">
        <f t="shared" si="10"/>
        <v>100</v>
      </c>
      <c r="AA24" s="11">
        <v>75</v>
      </c>
      <c r="AB24" s="11">
        <v>75</v>
      </c>
      <c r="AC24" s="32">
        <f t="shared" si="11"/>
        <v>100</v>
      </c>
      <c r="AD24" s="12">
        <f t="shared" si="12"/>
        <v>0</v>
      </c>
      <c r="AE24" s="29">
        <v>73</v>
      </c>
      <c r="AF24" s="29">
        <v>76</v>
      </c>
      <c r="AG24" s="32">
        <f t="shared" si="13"/>
        <v>96.05263157894737</v>
      </c>
      <c r="AH24" s="12">
        <f t="shared" si="14"/>
        <v>3.9473684210526301</v>
      </c>
      <c r="AI24" s="19">
        <f t="shared" si="15"/>
        <v>98.815789473684205</v>
      </c>
      <c r="AJ24" s="15">
        <v>4</v>
      </c>
      <c r="AK24" s="11">
        <v>5</v>
      </c>
      <c r="AL24" s="32">
        <f t="shared" si="16"/>
        <v>80</v>
      </c>
      <c r="AM24" s="30">
        <v>4</v>
      </c>
      <c r="AN24" s="12">
        <v>6</v>
      </c>
      <c r="AO24" s="32">
        <f t="shared" si="17"/>
        <v>66.666666666666657</v>
      </c>
      <c r="AP24" s="12">
        <v>73</v>
      </c>
      <c r="AQ24" s="12">
        <v>76</v>
      </c>
      <c r="AR24" s="32">
        <f t="shared" si="18"/>
        <v>96.05263157894737</v>
      </c>
      <c r="AS24" s="12">
        <f t="shared" si="19"/>
        <v>3.9473684210526301</v>
      </c>
      <c r="AT24" s="19">
        <f t="shared" si="20"/>
        <v>79.482456140350877</v>
      </c>
      <c r="AU24" s="12">
        <v>52</v>
      </c>
      <c r="AV24" s="32">
        <v>53</v>
      </c>
      <c r="AW24" s="12">
        <f t="shared" si="21"/>
        <v>98.113207547169807</v>
      </c>
      <c r="AX24" s="12">
        <v>76</v>
      </c>
      <c r="AY24" s="12">
        <v>76</v>
      </c>
      <c r="AZ24" s="32">
        <f t="shared" si="22"/>
        <v>100</v>
      </c>
      <c r="BA24" s="12">
        <f t="shared" si="23"/>
        <v>0</v>
      </c>
      <c r="BB24" s="12">
        <v>72</v>
      </c>
      <c r="BC24" s="12">
        <v>73</v>
      </c>
      <c r="BD24" s="32">
        <f t="shared" si="24"/>
        <v>98.630136986301366</v>
      </c>
      <c r="BE24" s="12">
        <f t="shared" si="25"/>
        <v>1.3698630136986338</v>
      </c>
      <c r="BF24" s="19">
        <f t="shared" si="26"/>
        <v>98.971310416128205</v>
      </c>
      <c r="BG24" s="12">
        <v>76</v>
      </c>
      <c r="BH24" s="12">
        <v>76</v>
      </c>
      <c r="BI24" s="32">
        <f t="shared" si="27"/>
        <v>100</v>
      </c>
      <c r="BJ24" s="12">
        <f t="shared" si="28"/>
        <v>0</v>
      </c>
      <c r="BK24" s="12">
        <v>76</v>
      </c>
      <c r="BL24" s="12">
        <v>76</v>
      </c>
      <c r="BM24" s="32">
        <f t="shared" si="29"/>
        <v>100</v>
      </c>
      <c r="BN24" s="12">
        <f t="shared" si="30"/>
        <v>0</v>
      </c>
      <c r="BO24" s="12">
        <v>76</v>
      </c>
      <c r="BP24" s="12">
        <v>76</v>
      </c>
      <c r="BQ24" s="32">
        <f t="shared" si="31"/>
        <v>100</v>
      </c>
      <c r="BR24" s="12">
        <f t="shared" si="32"/>
        <v>0</v>
      </c>
      <c r="BS24" s="20">
        <f t="shared" si="33"/>
        <v>100</v>
      </c>
      <c r="BT24" s="35">
        <f t="shared" si="34"/>
        <v>95.453911206032643</v>
      </c>
      <c r="BU24" s="15">
        <f>_xlfn.RANK.EQ(BT24,BT1:BT57,0)</f>
        <v>23</v>
      </c>
    </row>
    <row r="25" spans="1:73" ht="62.45" customHeight="1" x14ac:dyDescent="0.25">
      <c r="A25" s="22">
        <v>19</v>
      </c>
      <c r="B25" s="6" t="s">
        <v>34</v>
      </c>
      <c r="C25" s="8">
        <v>68</v>
      </c>
      <c r="D25" s="7">
        <v>13</v>
      </c>
      <c r="E25" s="8">
        <v>13</v>
      </c>
      <c r="F25" s="8">
        <f t="shared" si="0"/>
        <v>1</v>
      </c>
      <c r="G25" s="7">
        <v>13</v>
      </c>
      <c r="H25" s="8">
        <v>13</v>
      </c>
      <c r="I25" s="8">
        <f t="shared" si="1"/>
        <v>1</v>
      </c>
      <c r="J25" s="24">
        <f t="shared" si="2"/>
        <v>100</v>
      </c>
      <c r="K25" s="7">
        <v>5</v>
      </c>
      <c r="L25" s="8">
        <v>6</v>
      </c>
      <c r="M25" s="24">
        <f t="shared" si="3"/>
        <v>83.333333333333343</v>
      </c>
      <c r="N25" s="9">
        <v>64</v>
      </c>
      <c r="O25" s="9">
        <v>64</v>
      </c>
      <c r="P25" s="10">
        <f t="shared" si="4"/>
        <v>1</v>
      </c>
      <c r="Q25" s="10">
        <f t="shared" si="5"/>
        <v>0</v>
      </c>
      <c r="R25" s="9">
        <v>66</v>
      </c>
      <c r="S25" s="9">
        <v>66</v>
      </c>
      <c r="T25" s="10">
        <f t="shared" si="6"/>
        <v>1</v>
      </c>
      <c r="U25" s="10">
        <f t="shared" si="7"/>
        <v>0</v>
      </c>
      <c r="V25" s="24">
        <f t="shared" si="8"/>
        <v>100</v>
      </c>
      <c r="W25" s="18">
        <f t="shared" si="9"/>
        <v>95</v>
      </c>
      <c r="X25" s="15">
        <v>6</v>
      </c>
      <c r="Y25" s="11">
        <v>7</v>
      </c>
      <c r="Z25" s="32">
        <f t="shared" si="10"/>
        <v>85.714285714285708</v>
      </c>
      <c r="AA25" s="11">
        <v>70</v>
      </c>
      <c r="AB25" s="11">
        <v>70</v>
      </c>
      <c r="AC25" s="32">
        <f t="shared" si="11"/>
        <v>100</v>
      </c>
      <c r="AD25" s="12">
        <f t="shared" si="12"/>
        <v>0</v>
      </c>
      <c r="AE25" s="29">
        <v>70</v>
      </c>
      <c r="AF25" s="29">
        <v>70</v>
      </c>
      <c r="AG25" s="32">
        <f t="shared" si="13"/>
        <v>100</v>
      </c>
      <c r="AH25" s="12">
        <f t="shared" si="14"/>
        <v>0</v>
      </c>
      <c r="AI25" s="20">
        <f t="shared" si="15"/>
        <v>95.714285714285708</v>
      </c>
      <c r="AJ25" s="15">
        <v>4</v>
      </c>
      <c r="AK25" s="11">
        <v>5</v>
      </c>
      <c r="AL25" s="32">
        <f t="shared" si="16"/>
        <v>80</v>
      </c>
      <c r="AM25" s="30">
        <v>5</v>
      </c>
      <c r="AN25" s="12">
        <v>6</v>
      </c>
      <c r="AO25" s="32">
        <f t="shared" si="17"/>
        <v>83.333333333333343</v>
      </c>
      <c r="AP25" s="12">
        <v>70</v>
      </c>
      <c r="AQ25" s="12">
        <v>70</v>
      </c>
      <c r="AR25" s="32">
        <f t="shared" si="18"/>
        <v>100</v>
      </c>
      <c r="AS25" s="12">
        <f t="shared" si="19"/>
        <v>0</v>
      </c>
      <c r="AT25" s="20">
        <f t="shared" si="20"/>
        <v>87.333333333333343</v>
      </c>
      <c r="AU25" s="12">
        <v>20</v>
      </c>
      <c r="AV25" s="32">
        <v>22</v>
      </c>
      <c r="AW25" s="12">
        <f t="shared" si="21"/>
        <v>90.909090909090907</v>
      </c>
      <c r="AX25" s="12">
        <v>68</v>
      </c>
      <c r="AY25" s="12">
        <v>68</v>
      </c>
      <c r="AZ25" s="32">
        <f t="shared" si="22"/>
        <v>100</v>
      </c>
      <c r="BA25" s="12">
        <f t="shared" si="23"/>
        <v>0</v>
      </c>
      <c r="BB25" s="12">
        <v>70</v>
      </c>
      <c r="BC25" s="12">
        <v>70</v>
      </c>
      <c r="BD25" s="32">
        <f t="shared" si="24"/>
        <v>100</v>
      </c>
      <c r="BE25" s="12">
        <f t="shared" si="25"/>
        <v>0</v>
      </c>
      <c r="BF25" s="20">
        <f t="shared" si="26"/>
        <v>96.363636363636374</v>
      </c>
      <c r="BG25" s="12">
        <v>70</v>
      </c>
      <c r="BH25" s="12">
        <v>70</v>
      </c>
      <c r="BI25" s="32">
        <f t="shared" si="27"/>
        <v>100</v>
      </c>
      <c r="BJ25" s="12">
        <f t="shared" si="28"/>
        <v>0</v>
      </c>
      <c r="BK25" s="12">
        <v>70</v>
      </c>
      <c r="BL25" s="12">
        <v>70</v>
      </c>
      <c r="BM25" s="32">
        <f t="shared" si="29"/>
        <v>100</v>
      </c>
      <c r="BN25" s="12">
        <f t="shared" si="30"/>
        <v>0</v>
      </c>
      <c r="BO25" s="12">
        <v>70</v>
      </c>
      <c r="BP25" s="12">
        <v>70</v>
      </c>
      <c r="BQ25" s="32">
        <f t="shared" si="31"/>
        <v>100</v>
      </c>
      <c r="BR25" s="12">
        <f t="shared" si="32"/>
        <v>0</v>
      </c>
      <c r="BS25" s="20">
        <f t="shared" si="33"/>
        <v>100</v>
      </c>
      <c r="BT25" s="35">
        <f t="shared" si="34"/>
        <v>94.882251082251088</v>
      </c>
      <c r="BU25" s="15">
        <f>_xlfn.RANK.EQ(BT25,BT1:BT58,0)</f>
        <v>24</v>
      </c>
    </row>
    <row r="26" spans="1:73" ht="62.45" customHeight="1" x14ac:dyDescent="0.25">
      <c r="A26" s="22">
        <v>34</v>
      </c>
      <c r="B26" s="6" t="s">
        <v>35</v>
      </c>
      <c r="C26" s="8">
        <v>32</v>
      </c>
      <c r="D26" s="7">
        <v>12</v>
      </c>
      <c r="E26" s="8">
        <v>13</v>
      </c>
      <c r="F26" s="8">
        <f t="shared" si="0"/>
        <v>0.92307692307692313</v>
      </c>
      <c r="G26" s="7">
        <v>11</v>
      </c>
      <c r="H26" s="8">
        <v>13</v>
      </c>
      <c r="I26" s="8">
        <f t="shared" si="1"/>
        <v>0.84615384615384615</v>
      </c>
      <c r="J26" s="24">
        <f t="shared" si="2"/>
        <v>88.461538461538453</v>
      </c>
      <c r="K26" s="7">
        <v>5</v>
      </c>
      <c r="L26" s="8">
        <v>6</v>
      </c>
      <c r="M26" s="24">
        <f t="shared" si="3"/>
        <v>83.333333333333343</v>
      </c>
      <c r="N26" s="8">
        <v>32</v>
      </c>
      <c r="O26" s="9">
        <v>32</v>
      </c>
      <c r="P26" s="10">
        <f t="shared" si="4"/>
        <v>1</v>
      </c>
      <c r="Q26" s="10">
        <f t="shared" si="5"/>
        <v>0</v>
      </c>
      <c r="R26" s="9">
        <v>32</v>
      </c>
      <c r="S26" s="9">
        <v>32</v>
      </c>
      <c r="T26" s="10">
        <f t="shared" si="6"/>
        <v>1</v>
      </c>
      <c r="U26" s="10">
        <f t="shared" si="7"/>
        <v>0</v>
      </c>
      <c r="V26" s="24">
        <f t="shared" si="8"/>
        <v>100</v>
      </c>
      <c r="W26" s="17">
        <f t="shared" si="9"/>
        <v>91.538461538461547</v>
      </c>
      <c r="X26" s="15">
        <v>7</v>
      </c>
      <c r="Y26" s="11">
        <v>7</v>
      </c>
      <c r="Z26" s="32">
        <f t="shared" si="10"/>
        <v>100</v>
      </c>
      <c r="AA26" s="11">
        <v>32</v>
      </c>
      <c r="AB26" s="11">
        <v>32</v>
      </c>
      <c r="AC26" s="32">
        <f t="shared" si="11"/>
        <v>100</v>
      </c>
      <c r="AD26" s="12">
        <v>0</v>
      </c>
      <c r="AE26" s="29">
        <v>30</v>
      </c>
      <c r="AF26" s="29">
        <v>32</v>
      </c>
      <c r="AG26" s="32">
        <f t="shared" si="13"/>
        <v>93.75</v>
      </c>
      <c r="AH26" s="12">
        <f t="shared" si="14"/>
        <v>6.25</v>
      </c>
      <c r="AI26" s="19">
        <f t="shared" si="15"/>
        <v>98.125</v>
      </c>
      <c r="AJ26" s="15">
        <v>3</v>
      </c>
      <c r="AK26" s="11">
        <v>5</v>
      </c>
      <c r="AL26" s="32">
        <f t="shared" si="16"/>
        <v>60</v>
      </c>
      <c r="AM26" s="30">
        <v>6</v>
      </c>
      <c r="AN26" s="12">
        <v>6</v>
      </c>
      <c r="AO26" s="32">
        <f t="shared" si="17"/>
        <v>100</v>
      </c>
      <c r="AP26" s="12">
        <v>17</v>
      </c>
      <c r="AQ26" s="12">
        <v>17</v>
      </c>
      <c r="AR26" s="32">
        <f t="shared" si="18"/>
        <v>100</v>
      </c>
      <c r="AS26" s="12">
        <f t="shared" si="19"/>
        <v>0</v>
      </c>
      <c r="AT26" s="19">
        <f t="shared" si="20"/>
        <v>88</v>
      </c>
      <c r="AU26" s="12">
        <v>32</v>
      </c>
      <c r="AV26" s="32">
        <v>32</v>
      </c>
      <c r="AW26" s="12">
        <f t="shared" si="21"/>
        <v>100</v>
      </c>
      <c r="AX26" s="12">
        <v>32</v>
      </c>
      <c r="AY26" s="12">
        <v>32</v>
      </c>
      <c r="AZ26" s="32">
        <f t="shared" si="22"/>
        <v>100</v>
      </c>
      <c r="BA26" s="12">
        <f t="shared" si="23"/>
        <v>0</v>
      </c>
      <c r="BB26" s="12">
        <v>27</v>
      </c>
      <c r="BC26" s="12">
        <v>28</v>
      </c>
      <c r="BD26" s="32">
        <f t="shared" si="24"/>
        <v>96.428571428571431</v>
      </c>
      <c r="BE26" s="12">
        <f t="shared" si="25"/>
        <v>3.5714285714285694</v>
      </c>
      <c r="BF26" s="19">
        <f t="shared" si="26"/>
        <v>99.285714285714292</v>
      </c>
      <c r="BG26" s="12">
        <v>28</v>
      </c>
      <c r="BH26" s="12">
        <v>32</v>
      </c>
      <c r="BI26" s="32">
        <f t="shared" si="27"/>
        <v>87.5</v>
      </c>
      <c r="BJ26" s="12">
        <f t="shared" si="28"/>
        <v>12.5</v>
      </c>
      <c r="BK26" s="12">
        <v>32</v>
      </c>
      <c r="BL26" s="12">
        <v>32</v>
      </c>
      <c r="BM26" s="32">
        <f t="shared" si="29"/>
        <v>100</v>
      </c>
      <c r="BN26" s="12">
        <f t="shared" si="30"/>
        <v>0</v>
      </c>
      <c r="BO26" s="12">
        <v>32</v>
      </c>
      <c r="BP26" s="12">
        <v>32</v>
      </c>
      <c r="BQ26" s="32">
        <f t="shared" si="31"/>
        <v>100</v>
      </c>
      <c r="BR26" s="12">
        <f t="shared" si="32"/>
        <v>0</v>
      </c>
      <c r="BS26" s="20">
        <f t="shared" si="33"/>
        <v>96.25</v>
      </c>
      <c r="BT26" s="35">
        <f t="shared" si="34"/>
        <v>94.639835164835162</v>
      </c>
      <c r="BU26" s="15">
        <f>_xlfn.RANK.EQ(BT26,BT1:BT59,0)</f>
        <v>25</v>
      </c>
    </row>
    <row r="27" spans="1:73" ht="81" customHeight="1" x14ac:dyDescent="0.25">
      <c r="A27" s="22">
        <v>33</v>
      </c>
      <c r="B27" s="6" t="s">
        <v>29</v>
      </c>
      <c r="C27" s="8">
        <v>23</v>
      </c>
      <c r="D27" s="7">
        <v>13</v>
      </c>
      <c r="E27" s="8">
        <v>13</v>
      </c>
      <c r="F27" s="8">
        <f t="shared" si="0"/>
        <v>1</v>
      </c>
      <c r="G27" s="7">
        <v>11</v>
      </c>
      <c r="H27" s="8">
        <v>13</v>
      </c>
      <c r="I27" s="8">
        <f t="shared" si="1"/>
        <v>0.84615384615384615</v>
      </c>
      <c r="J27" s="24">
        <f t="shared" si="2"/>
        <v>92.307692307692307</v>
      </c>
      <c r="K27" s="7">
        <v>5</v>
      </c>
      <c r="L27" s="8">
        <v>6</v>
      </c>
      <c r="M27" s="24">
        <f t="shared" si="3"/>
        <v>83.333333333333343</v>
      </c>
      <c r="N27" s="9">
        <v>23</v>
      </c>
      <c r="O27" s="9">
        <v>23</v>
      </c>
      <c r="P27" s="10">
        <f t="shared" si="4"/>
        <v>1</v>
      </c>
      <c r="Q27" s="10">
        <f t="shared" si="5"/>
        <v>0</v>
      </c>
      <c r="R27" s="9">
        <v>23</v>
      </c>
      <c r="S27" s="9">
        <v>23</v>
      </c>
      <c r="T27" s="10">
        <f t="shared" si="6"/>
        <v>1</v>
      </c>
      <c r="U27" s="10">
        <f t="shared" si="7"/>
        <v>0</v>
      </c>
      <c r="V27" s="24">
        <f t="shared" si="8"/>
        <v>100</v>
      </c>
      <c r="W27" s="17">
        <f t="shared" si="9"/>
        <v>92.692307692307693</v>
      </c>
      <c r="X27" s="15">
        <v>7</v>
      </c>
      <c r="Y27" s="11">
        <v>7</v>
      </c>
      <c r="Z27" s="32">
        <f t="shared" si="10"/>
        <v>100</v>
      </c>
      <c r="AA27" s="11">
        <v>22</v>
      </c>
      <c r="AB27" s="11">
        <v>23</v>
      </c>
      <c r="AC27" s="32">
        <f t="shared" si="11"/>
        <v>95.652173913043484</v>
      </c>
      <c r="AD27" s="12">
        <f t="shared" ref="AD27:AD35" si="36">100-AC27</f>
        <v>4.3478260869565162</v>
      </c>
      <c r="AE27" s="29">
        <v>23</v>
      </c>
      <c r="AF27" s="29">
        <v>23</v>
      </c>
      <c r="AG27" s="32">
        <f t="shared" si="13"/>
        <v>100</v>
      </c>
      <c r="AH27" s="12">
        <f t="shared" si="14"/>
        <v>0</v>
      </c>
      <c r="AI27" s="19">
        <f t="shared" si="15"/>
        <v>98.260869565217405</v>
      </c>
      <c r="AJ27" s="15">
        <v>3</v>
      </c>
      <c r="AK27" s="11">
        <v>5</v>
      </c>
      <c r="AL27" s="32">
        <f t="shared" si="16"/>
        <v>60</v>
      </c>
      <c r="AM27" s="30">
        <v>4</v>
      </c>
      <c r="AN27" s="12">
        <v>6</v>
      </c>
      <c r="AO27" s="32">
        <f t="shared" si="17"/>
        <v>66.666666666666657</v>
      </c>
      <c r="AP27" s="12">
        <v>23</v>
      </c>
      <c r="AQ27" s="12">
        <v>23</v>
      </c>
      <c r="AR27" s="32">
        <f t="shared" si="18"/>
        <v>100</v>
      </c>
      <c r="AS27" s="12">
        <f t="shared" si="19"/>
        <v>0</v>
      </c>
      <c r="AT27" s="19">
        <f t="shared" si="20"/>
        <v>74.666666666666657</v>
      </c>
      <c r="AU27" s="12">
        <v>20</v>
      </c>
      <c r="AV27" s="32">
        <v>20</v>
      </c>
      <c r="AW27" s="12">
        <f t="shared" si="21"/>
        <v>100</v>
      </c>
      <c r="AX27" s="12">
        <v>23</v>
      </c>
      <c r="AY27" s="12">
        <v>23</v>
      </c>
      <c r="AZ27" s="32">
        <f t="shared" si="22"/>
        <v>100</v>
      </c>
      <c r="BA27" s="12">
        <f t="shared" si="23"/>
        <v>0</v>
      </c>
      <c r="BB27" s="12">
        <v>23</v>
      </c>
      <c r="BC27" s="12">
        <v>23</v>
      </c>
      <c r="BD27" s="32">
        <f t="shared" si="24"/>
        <v>100</v>
      </c>
      <c r="BE27" s="12">
        <f t="shared" si="25"/>
        <v>0</v>
      </c>
      <c r="BF27" s="19">
        <f t="shared" si="26"/>
        <v>100</v>
      </c>
      <c r="BG27" s="12">
        <v>23</v>
      </c>
      <c r="BH27" s="12">
        <v>23</v>
      </c>
      <c r="BI27" s="32">
        <f t="shared" si="27"/>
        <v>100</v>
      </c>
      <c r="BJ27" s="12">
        <f t="shared" si="28"/>
        <v>0</v>
      </c>
      <c r="BK27" s="12">
        <v>23</v>
      </c>
      <c r="BL27" s="12">
        <v>23</v>
      </c>
      <c r="BM27" s="32">
        <f t="shared" si="29"/>
        <v>100</v>
      </c>
      <c r="BN27" s="12">
        <f t="shared" si="30"/>
        <v>0</v>
      </c>
      <c r="BO27" s="12">
        <v>23</v>
      </c>
      <c r="BP27" s="12">
        <v>23</v>
      </c>
      <c r="BQ27" s="32">
        <f t="shared" si="31"/>
        <v>100</v>
      </c>
      <c r="BR27" s="12">
        <f t="shared" si="32"/>
        <v>0</v>
      </c>
      <c r="BS27" s="20">
        <f t="shared" si="33"/>
        <v>100</v>
      </c>
      <c r="BT27" s="35">
        <f t="shared" si="34"/>
        <v>93.123968784838354</v>
      </c>
      <c r="BU27" s="15">
        <f>_xlfn.RANK.EQ(BT27,BT1:BT60,0)</f>
        <v>26</v>
      </c>
    </row>
    <row r="28" spans="1:73" ht="61.9" customHeight="1" x14ac:dyDescent="0.25">
      <c r="A28" s="22">
        <v>25</v>
      </c>
      <c r="B28" s="6" t="s">
        <v>43</v>
      </c>
      <c r="C28" s="8">
        <v>70</v>
      </c>
      <c r="D28" s="7">
        <v>13</v>
      </c>
      <c r="E28" s="8">
        <v>13</v>
      </c>
      <c r="F28" s="8">
        <f t="shared" si="0"/>
        <v>1</v>
      </c>
      <c r="G28" s="7">
        <v>8</v>
      </c>
      <c r="H28" s="8">
        <v>13</v>
      </c>
      <c r="I28" s="8">
        <f t="shared" si="1"/>
        <v>0.61538461538461542</v>
      </c>
      <c r="J28" s="24">
        <f t="shared" si="2"/>
        <v>80.769230769230774</v>
      </c>
      <c r="K28" s="7">
        <v>4</v>
      </c>
      <c r="L28" s="8">
        <v>6</v>
      </c>
      <c r="M28" s="24">
        <f t="shared" si="3"/>
        <v>66.666666666666657</v>
      </c>
      <c r="N28" s="9">
        <v>70</v>
      </c>
      <c r="O28" s="9">
        <v>70</v>
      </c>
      <c r="P28" s="10">
        <f t="shared" si="4"/>
        <v>1</v>
      </c>
      <c r="Q28" s="10">
        <f t="shared" si="5"/>
        <v>0</v>
      </c>
      <c r="R28" s="9">
        <v>63</v>
      </c>
      <c r="S28" s="9">
        <v>63</v>
      </c>
      <c r="T28" s="10">
        <f t="shared" si="6"/>
        <v>1</v>
      </c>
      <c r="U28" s="10">
        <f t="shared" si="7"/>
        <v>0</v>
      </c>
      <c r="V28" s="24">
        <f t="shared" si="8"/>
        <v>100</v>
      </c>
      <c r="W28" s="17">
        <f t="shared" si="9"/>
        <v>84.230769230769226</v>
      </c>
      <c r="X28" s="15">
        <v>7</v>
      </c>
      <c r="Y28" s="11">
        <v>7</v>
      </c>
      <c r="Z28" s="32">
        <f t="shared" si="10"/>
        <v>100</v>
      </c>
      <c r="AA28" s="11">
        <v>55</v>
      </c>
      <c r="AB28" s="11">
        <v>70</v>
      </c>
      <c r="AC28" s="32">
        <f t="shared" si="11"/>
        <v>78.571428571428569</v>
      </c>
      <c r="AD28" s="12">
        <f t="shared" si="36"/>
        <v>21.428571428571431</v>
      </c>
      <c r="AE28" s="29">
        <v>70</v>
      </c>
      <c r="AF28" s="29">
        <v>70</v>
      </c>
      <c r="AG28" s="32">
        <f t="shared" si="13"/>
        <v>100</v>
      </c>
      <c r="AH28" s="12">
        <f t="shared" si="14"/>
        <v>0</v>
      </c>
      <c r="AI28" s="19">
        <f t="shared" si="15"/>
        <v>91.428571428571431</v>
      </c>
      <c r="AJ28" s="15">
        <v>4</v>
      </c>
      <c r="AK28" s="11">
        <v>5</v>
      </c>
      <c r="AL28" s="32">
        <f t="shared" si="16"/>
        <v>80</v>
      </c>
      <c r="AM28" s="30">
        <v>6</v>
      </c>
      <c r="AN28" s="12">
        <v>6</v>
      </c>
      <c r="AO28" s="32">
        <f t="shared" si="17"/>
        <v>100</v>
      </c>
      <c r="AP28" s="12">
        <v>70</v>
      </c>
      <c r="AQ28" s="12">
        <v>70</v>
      </c>
      <c r="AR28" s="32">
        <f t="shared" si="18"/>
        <v>100</v>
      </c>
      <c r="AS28" s="12">
        <f t="shared" si="19"/>
        <v>0</v>
      </c>
      <c r="AT28" s="19">
        <f t="shared" si="20"/>
        <v>94</v>
      </c>
      <c r="AU28" s="12">
        <v>15</v>
      </c>
      <c r="AV28" s="32">
        <v>15</v>
      </c>
      <c r="AW28" s="12">
        <f t="shared" si="21"/>
        <v>100</v>
      </c>
      <c r="AX28" s="12">
        <v>66</v>
      </c>
      <c r="AY28" s="12">
        <v>70</v>
      </c>
      <c r="AZ28" s="32">
        <f t="shared" si="22"/>
        <v>94.285714285714278</v>
      </c>
      <c r="BA28" s="12">
        <f t="shared" si="23"/>
        <v>5.7142857142857224</v>
      </c>
      <c r="BB28" s="12">
        <v>41</v>
      </c>
      <c r="BC28" s="12">
        <v>48</v>
      </c>
      <c r="BD28" s="32">
        <f t="shared" si="24"/>
        <v>85.416666666666657</v>
      </c>
      <c r="BE28" s="12">
        <f t="shared" si="25"/>
        <v>14.583333333333343</v>
      </c>
      <c r="BF28" s="19">
        <f t="shared" si="26"/>
        <v>94.797619047619051</v>
      </c>
      <c r="BG28" s="12">
        <v>70</v>
      </c>
      <c r="BH28" s="12">
        <v>70</v>
      </c>
      <c r="BI28" s="32">
        <f t="shared" si="27"/>
        <v>100</v>
      </c>
      <c r="BJ28" s="12">
        <f t="shared" si="28"/>
        <v>0</v>
      </c>
      <c r="BK28" s="12">
        <v>70</v>
      </c>
      <c r="BL28" s="12">
        <v>70</v>
      </c>
      <c r="BM28" s="32">
        <f t="shared" si="29"/>
        <v>100</v>
      </c>
      <c r="BN28" s="12">
        <f t="shared" si="30"/>
        <v>0</v>
      </c>
      <c r="BO28" s="12">
        <v>70</v>
      </c>
      <c r="BP28" s="12">
        <v>70</v>
      </c>
      <c r="BQ28" s="32">
        <f t="shared" si="31"/>
        <v>100</v>
      </c>
      <c r="BR28" s="12">
        <f t="shared" si="32"/>
        <v>0</v>
      </c>
      <c r="BS28" s="20">
        <f t="shared" si="33"/>
        <v>100</v>
      </c>
      <c r="BT28" s="35">
        <f t="shared" si="34"/>
        <v>92.891391941391944</v>
      </c>
      <c r="BU28" s="15">
        <f>_xlfn.RANK.EQ(BT28,BT1:BT61,0)</f>
        <v>27</v>
      </c>
    </row>
    <row r="29" spans="1:73" ht="26.45" customHeight="1" x14ac:dyDescent="0.25">
      <c r="A29" s="22">
        <v>23</v>
      </c>
      <c r="B29" s="6" t="s">
        <v>39</v>
      </c>
      <c r="C29" s="8">
        <v>600</v>
      </c>
      <c r="D29" s="7">
        <v>8</v>
      </c>
      <c r="E29" s="8">
        <v>13</v>
      </c>
      <c r="F29" s="8">
        <f t="shared" si="0"/>
        <v>0.61538461538461542</v>
      </c>
      <c r="G29" s="7">
        <v>13</v>
      </c>
      <c r="H29" s="8">
        <v>13</v>
      </c>
      <c r="I29" s="8">
        <f t="shared" si="1"/>
        <v>1</v>
      </c>
      <c r="J29" s="24">
        <f t="shared" si="2"/>
        <v>80.769230769230774</v>
      </c>
      <c r="K29" s="7">
        <v>6</v>
      </c>
      <c r="L29" s="8">
        <v>6</v>
      </c>
      <c r="M29" s="24">
        <f t="shared" si="3"/>
        <v>100</v>
      </c>
      <c r="N29" s="9">
        <v>461</v>
      </c>
      <c r="O29" s="9">
        <v>461</v>
      </c>
      <c r="P29" s="10">
        <f t="shared" si="4"/>
        <v>1</v>
      </c>
      <c r="Q29" s="10">
        <f t="shared" si="5"/>
        <v>0</v>
      </c>
      <c r="R29" s="9">
        <v>495</v>
      </c>
      <c r="S29" s="9">
        <v>495</v>
      </c>
      <c r="T29" s="10">
        <f t="shared" si="6"/>
        <v>1</v>
      </c>
      <c r="U29" s="10">
        <f t="shared" si="7"/>
        <v>0</v>
      </c>
      <c r="V29" s="24">
        <f t="shared" si="8"/>
        <v>100</v>
      </c>
      <c r="W29" s="17">
        <f t="shared" si="9"/>
        <v>94.230769230769226</v>
      </c>
      <c r="X29" s="15">
        <v>7</v>
      </c>
      <c r="Y29" s="11">
        <v>7</v>
      </c>
      <c r="Z29" s="32">
        <f t="shared" si="10"/>
        <v>100</v>
      </c>
      <c r="AA29" s="11">
        <v>600</v>
      </c>
      <c r="AB29" s="11">
        <v>600</v>
      </c>
      <c r="AC29" s="32">
        <f t="shared" si="11"/>
        <v>100</v>
      </c>
      <c r="AD29" s="12">
        <f t="shared" si="36"/>
        <v>0</v>
      </c>
      <c r="AE29" s="29">
        <v>600</v>
      </c>
      <c r="AF29" s="29">
        <v>600</v>
      </c>
      <c r="AG29" s="32">
        <f t="shared" si="13"/>
        <v>100</v>
      </c>
      <c r="AH29" s="12">
        <f t="shared" si="14"/>
        <v>0</v>
      </c>
      <c r="AI29" s="19">
        <f t="shared" si="15"/>
        <v>100</v>
      </c>
      <c r="AJ29" s="15">
        <v>3</v>
      </c>
      <c r="AK29" s="11">
        <v>5</v>
      </c>
      <c r="AL29" s="32">
        <f t="shared" si="16"/>
        <v>60</v>
      </c>
      <c r="AM29" s="30">
        <v>3</v>
      </c>
      <c r="AN29" s="12">
        <v>6</v>
      </c>
      <c r="AO29" s="32">
        <f t="shared" si="17"/>
        <v>50</v>
      </c>
      <c r="AP29" s="12">
        <v>600</v>
      </c>
      <c r="AQ29" s="12">
        <v>600</v>
      </c>
      <c r="AR29" s="32">
        <f t="shared" si="18"/>
        <v>100</v>
      </c>
      <c r="AS29" s="12">
        <f t="shared" si="19"/>
        <v>0</v>
      </c>
      <c r="AT29" s="20">
        <f t="shared" si="20"/>
        <v>68</v>
      </c>
      <c r="AU29" s="12">
        <v>462</v>
      </c>
      <c r="AV29" s="32">
        <v>462</v>
      </c>
      <c r="AW29" s="12">
        <f t="shared" si="21"/>
        <v>100</v>
      </c>
      <c r="AX29" s="12">
        <v>600</v>
      </c>
      <c r="AY29" s="12">
        <v>600</v>
      </c>
      <c r="AZ29" s="32">
        <f t="shared" si="22"/>
        <v>100</v>
      </c>
      <c r="BA29" s="12">
        <f t="shared" si="23"/>
        <v>0</v>
      </c>
      <c r="BB29" s="12">
        <v>600</v>
      </c>
      <c r="BC29" s="12">
        <v>600</v>
      </c>
      <c r="BD29" s="32">
        <f t="shared" si="24"/>
        <v>100</v>
      </c>
      <c r="BE29" s="12">
        <f t="shared" si="25"/>
        <v>0</v>
      </c>
      <c r="BF29" s="20">
        <f t="shared" si="26"/>
        <v>100</v>
      </c>
      <c r="BG29" s="12">
        <v>600</v>
      </c>
      <c r="BH29" s="12">
        <v>600</v>
      </c>
      <c r="BI29" s="32">
        <f t="shared" si="27"/>
        <v>100</v>
      </c>
      <c r="BJ29" s="12">
        <f t="shared" si="28"/>
        <v>0</v>
      </c>
      <c r="BK29" s="12">
        <v>600</v>
      </c>
      <c r="BL29" s="12">
        <v>600</v>
      </c>
      <c r="BM29" s="32">
        <f t="shared" si="29"/>
        <v>100</v>
      </c>
      <c r="BN29" s="12">
        <f t="shared" si="30"/>
        <v>0</v>
      </c>
      <c r="BO29" s="12">
        <v>600</v>
      </c>
      <c r="BP29" s="12">
        <v>600</v>
      </c>
      <c r="BQ29" s="32">
        <f t="shared" si="31"/>
        <v>100</v>
      </c>
      <c r="BR29" s="12">
        <f t="shared" si="32"/>
        <v>0</v>
      </c>
      <c r="BS29" s="20">
        <f t="shared" si="33"/>
        <v>100</v>
      </c>
      <c r="BT29" s="35">
        <f t="shared" si="34"/>
        <v>92.446153846153848</v>
      </c>
      <c r="BU29" s="15">
        <f>_xlfn.RANK.EQ(BT29,BT2:BT62,0)</f>
        <v>28</v>
      </c>
    </row>
    <row r="30" spans="1:73" ht="45" x14ac:dyDescent="0.25">
      <c r="A30" s="22">
        <v>24</v>
      </c>
      <c r="B30" s="6" t="s">
        <v>41</v>
      </c>
      <c r="C30" s="8">
        <v>600</v>
      </c>
      <c r="D30" s="7">
        <v>10</v>
      </c>
      <c r="E30" s="8">
        <v>13</v>
      </c>
      <c r="F30" s="8">
        <f t="shared" si="0"/>
        <v>0.76923076923076927</v>
      </c>
      <c r="G30" s="7">
        <v>13</v>
      </c>
      <c r="H30" s="8">
        <v>13</v>
      </c>
      <c r="I30" s="8">
        <f t="shared" si="1"/>
        <v>1</v>
      </c>
      <c r="J30" s="24">
        <f t="shared" si="2"/>
        <v>88.461538461538453</v>
      </c>
      <c r="K30" s="7">
        <v>6</v>
      </c>
      <c r="L30" s="8">
        <v>6</v>
      </c>
      <c r="M30" s="24">
        <f t="shared" si="3"/>
        <v>100</v>
      </c>
      <c r="N30" s="9">
        <v>539</v>
      </c>
      <c r="O30" s="9">
        <v>540</v>
      </c>
      <c r="P30" s="10">
        <f t="shared" si="4"/>
        <v>0.99814814814814812</v>
      </c>
      <c r="Q30" s="10">
        <f t="shared" si="5"/>
        <v>1.8518518518518823E-3</v>
      </c>
      <c r="R30" s="9">
        <v>162</v>
      </c>
      <c r="S30" s="9">
        <v>175</v>
      </c>
      <c r="T30" s="10">
        <f t="shared" si="6"/>
        <v>0.92571428571428571</v>
      </c>
      <c r="U30" s="10">
        <f t="shared" si="7"/>
        <v>7.4285714285714288E-2</v>
      </c>
      <c r="V30" s="24">
        <f t="shared" si="8"/>
        <v>96.193121693121682</v>
      </c>
      <c r="W30" s="17">
        <f t="shared" si="9"/>
        <v>95.015710215710214</v>
      </c>
      <c r="X30" s="15">
        <v>7</v>
      </c>
      <c r="Y30" s="11">
        <v>7</v>
      </c>
      <c r="Z30" s="32">
        <f t="shared" si="10"/>
        <v>100</v>
      </c>
      <c r="AA30" s="11">
        <v>597</v>
      </c>
      <c r="AB30" s="11">
        <v>599</v>
      </c>
      <c r="AC30" s="32">
        <f t="shared" si="11"/>
        <v>99.666110183639404</v>
      </c>
      <c r="AD30" s="12">
        <f t="shared" si="36"/>
        <v>0.33388981636059611</v>
      </c>
      <c r="AE30" s="29">
        <v>591</v>
      </c>
      <c r="AF30" s="29">
        <v>594</v>
      </c>
      <c r="AG30" s="32">
        <f t="shared" si="13"/>
        <v>99.494949494949495</v>
      </c>
      <c r="AH30" s="12">
        <f t="shared" si="14"/>
        <v>0.50505050505050519</v>
      </c>
      <c r="AI30" s="19">
        <f t="shared" si="15"/>
        <v>99.714928921940611</v>
      </c>
      <c r="AJ30" s="15">
        <v>2</v>
      </c>
      <c r="AK30" s="11">
        <v>5</v>
      </c>
      <c r="AL30" s="32">
        <f t="shared" si="16"/>
        <v>40</v>
      </c>
      <c r="AM30" s="30">
        <v>4</v>
      </c>
      <c r="AN30" s="12">
        <v>6</v>
      </c>
      <c r="AO30" s="32">
        <f t="shared" si="17"/>
        <v>66.666666666666657</v>
      </c>
      <c r="AP30" s="12">
        <v>591</v>
      </c>
      <c r="AQ30" s="12">
        <v>594</v>
      </c>
      <c r="AR30" s="32">
        <f t="shared" si="18"/>
        <v>99.494949494949495</v>
      </c>
      <c r="AS30" s="12">
        <f t="shared" si="19"/>
        <v>0.50505050505050519</v>
      </c>
      <c r="AT30" s="19">
        <f t="shared" si="20"/>
        <v>68.515151515151516</v>
      </c>
      <c r="AU30" s="12">
        <v>311</v>
      </c>
      <c r="AV30" s="32">
        <v>321</v>
      </c>
      <c r="AW30" s="12">
        <f t="shared" si="21"/>
        <v>96.884735202492209</v>
      </c>
      <c r="AX30" s="12">
        <v>599</v>
      </c>
      <c r="AY30" s="12">
        <v>599</v>
      </c>
      <c r="AZ30" s="32">
        <f t="shared" si="22"/>
        <v>100</v>
      </c>
      <c r="BA30" s="12">
        <f t="shared" si="23"/>
        <v>0</v>
      </c>
      <c r="BB30" s="12">
        <v>515</v>
      </c>
      <c r="BC30" s="12">
        <v>519</v>
      </c>
      <c r="BD30" s="32">
        <f t="shared" si="24"/>
        <v>99.229287090558771</v>
      </c>
      <c r="BE30" s="12">
        <f t="shared" si="25"/>
        <v>0.7707129094412295</v>
      </c>
      <c r="BF30" s="19">
        <f t="shared" si="26"/>
        <v>98.599751499108635</v>
      </c>
      <c r="BG30" s="12">
        <v>600</v>
      </c>
      <c r="BH30" s="12">
        <v>600</v>
      </c>
      <c r="BI30" s="32">
        <f t="shared" si="27"/>
        <v>100</v>
      </c>
      <c r="BJ30" s="12">
        <f t="shared" si="28"/>
        <v>0</v>
      </c>
      <c r="BK30" s="12">
        <v>599</v>
      </c>
      <c r="BL30" s="12">
        <v>600</v>
      </c>
      <c r="BM30" s="32">
        <f t="shared" si="29"/>
        <v>99.833333333333329</v>
      </c>
      <c r="BN30" s="12">
        <f t="shared" si="30"/>
        <v>0.1666666666666714</v>
      </c>
      <c r="BO30" s="12">
        <v>600</v>
      </c>
      <c r="BP30" s="12">
        <v>600</v>
      </c>
      <c r="BQ30" s="32">
        <f t="shared" si="31"/>
        <v>100</v>
      </c>
      <c r="BR30" s="12">
        <f t="shared" si="32"/>
        <v>0</v>
      </c>
      <c r="BS30" s="20">
        <f t="shared" si="33"/>
        <v>99.966666666666669</v>
      </c>
      <c r="BT30" s="35">
        <f t="shared" si="34"/>
        <v>92.362441763715537</v>
      </c>
      <c r="BU30" s="15">
        <f>_xlfn.RANK.EQ(BT30,BT1:BT63,0)</f>
        <v>29</v>
      </c>
    </row>
    <row r="31" spans="1:73" ht="60" x14ac:dyDescent="0.25">
      <c r="A31" s="22">
        <v>27</v>
      </c>
      <c r="B31" s="6" t="s">
        <v>25</v>
      </c>
      <c r="C31" s="8">
        <v>51</v>
      </c>
      <c r="D31" s="7">
        <v>13</v>
      </c>
      <c r="E31" s="8">
        <v>13</v>
      </c>
      <c r="F31" s="8">
        <f t="shared" si="0"/>
        <v>1</v>
      </c>
      <c r="G31" s="7">
        <v>13</v>
      </c>
      <c r="H31" s="8">
        <v>13</v>
      </c>
      <c r="I31" s="8">
        <f t="shared" si="1"/>
        <v>1</v>
      </c>
      <c r="J31" s="24">
        <f t="shared" si="2"/>
        <v>100</v>
      </c>
      <c r="K31" s="7">
        <v>5</v>
      </c>
      <c r="L31" s="8">
        <v>6</v>
      </c>
      <c r="M31" s="24">
        <f t="shared" si="3"/>
        <v>83.333333333333343</v>
      </c>
      <c r="N31" s="9">
        <v>44</v>
      </c>
      <c r="O31" s="9">
        <v>46</v>
      </c>
      <c r="P31" s="10">
        <f t="shared" si="4"/>
        <v>0.95652173913043481</v>
      </c>
      <c r="Q31" s="10">
        <f t="shared" si="5"/>
        <v>4.3478260869565188E-2</v>
      </c>
      <c r="R31" s="9">
        <v>29</v>
      </c>
      <c r="S31" s="9">
        <v>31</v>
      </c>
      <c r="T31" s="10">
        <f t="shared" si="6"/>
        <v>0.93548387096774188</v>
      </c>
      <c r="U31" s="10">
        <f t="shared" si="7"/>
        <v>6.4516129032258118E-2</v>
      </c>
      <c r="V31" s="24">
        <f t="shared" si="8"/>
        <v>94.600280504908824</v>
      </c>
      <c r="W31" s="18">
        <f t="shared" si="9"/>
        <v>92.840112201963535</v>
      </c>
      <c r="X31" s="15">
        <v>7</v>
      </c>
      <c r="Y31" s="11">
        <v>7</v>
      </c>
      <c r="Z31" s="32">
        <f t="shared" si="10"/>
        <v>100</v>
      </c>
      <c r="AA31" s="11">
        <v>49</v>
      </c>
      <c r="AB31" s="11">
        <v>51</v>
      </c>
      <c r="AC31" s="32">
        <f t="shared" si="11"/>
        <v>96.078431372549019</v>
      </c>
      <c r="AD31" s="12">
        <f t="shared" si="36"/>
        <v>3.9215686274509807</v>
      </c>
      <c r="AE31" s="29">
        <v>41</v>
      </c>
      <c r="AF31" s="29">
        <v>51</v>
      </c>
      <c r="AG31" s="32">
        <f t="shared" si="13"/>
        <v>80.392156862745097</v>
      </c>
      <c r="AH31" s="12">
        <f t="shared" si="14"/>
        <v>19.607843137254903</v>
      </c>
      <c r="AI31" s="20">
        <f t="shared" si="15"/>
        <v>92.54901960784315</v>
      </c>
      <c r="AJ31" s="15">
        <v>4</v>
      </c>
      <c r="AK31" s="11">
        <v>5</v>
      </c>
      <c r="AL31" s="32">
        <f t="shared" si="16"/>
        <v>80</v>
      </c>
      <c r="AM31" s="30">
        <v>4</v>
      </c>
      <c r="AN31" s="12">
        <v>6</v>
      </c>
      <c r="AO31" s="32">
        <f t="shared" si="17"/>
        <v>66.666666666666657</v>
      </c>
      <c r="AP31" s="12">
        <v>41</v>
      </c>
      <c r="AQ31" s="12">
        <v>51</v>
      </c>
      <c r="AR31" s="32">
        <f t="shared" si="18"/>
        <v>80.392156862745097</v>
      </c>
      <c r="AS31" s="12">
        <f t="shared" si="19"/>
        <v>19.607843137254903</v>
      </c>
      <c r="AT31" s="20">
        <f t="shared" si="20"/>
        <v>74.784313725490193</v>
      </c>
      <c r="AU31" s="12">
        <v>41</v>
      </c>
      <c r="AV31" s="32">
        <v>44</v>
      </c>
      <c r="AW31" s="12">
        <f t="shared" si="21"/>
        <v>93.181818181818173</v>
      </c>
      <c r="AX31" s="12">
        <v>51</v>
      </c>
      <c r="AY31" s="12">
        <v>51</v>
      </c>
      <c r="AZ31" s="32">
        <f t="shared" si="22"/>
        <v>100</v>
      </c>
      <c r="BA31" s="12">
        <f t="shared" si="23"/>
        <v>0</v>
      </c>
      <c r="BB31" s="12">
        <v>47</v>
      </c>
      <c r="BC31" s="12">
        <v>47</v>
      </c>
      <c r="BD31" s="32">
        <f t="shared" si="24"/>
        <v>100</v>
      </c>
      <c r="BE31" s="12">
        <f t="shared" si="25"/>
        <v>0</v>
      </c>
      <c r="BF31" s="20">
        <f t="shared" si="26"/>
        <v>97.27272727272728</v>
      </c>
      <c r="BG31" s="12">
        <v>50</v>
      </c>
      <c r="BH31" s="12">
        <v>51</v>
      </c>
      <c r="BI31" s="32">
        <f t="shared" si="27"/>
        <v>98.039215686274503</v>
      </c>
      <c r="BJ31" s="12">
        <f t="shared" si="28"/>
        <v>1.9607843137254974</v>
      </c>
      <c r="BK31" s="12">
        <v>47</v>
      </c>
      <c r="BL31" s="12">
        <v>51</v>
      </c>
      <c r="BM31" s="32">
        <f t="shared" si="29"/>
        <v>92.156862745098039</v>
      </c>
      <c r="BN31" s="12">
        <f t="shared" si="30"/>
        <v>7.8431372549019613</v>
      </c>
      <c r="BO31" s="12">
        <v>51</v>
      </c>
      <c r="BP31" s="12">
        <v>51</v>
      </c>
      <c r="BQ31" s="32">
        <f t="shared" si="31"/>
        <v>100</v>
      </c>
      <c r="BR31" s="12">
        <f t="shared" si="32"/>
        <v>0</v>
      </c>
      <c r="BS31" s="20">
        <f t="shared" si="33"/>
        <v>97.843137254901961</v>
      </c>
      <c r="BT31" s="35">
        <f t="shared" si="34"/>
        <v>91.057862012585218</v>
      </c>
      <c r="BU31" s="15">
        <f>_xlfn.RANK.EQ(BT31,BT2:BT64,0)</f>
        <v>30</v>
      </c>
    </row>
    <row r="32" spans="1:73" ht="60" x14ac:dyDescent="0.25">
      <c r="A32" s="22">
        <v>28</v>
      </c>
      <c r="B32" s="6" t="s">
        <v>38</v>
      </c>
      <c r="C32" s="8">
        <v>22</v>
      </c>
      <c r="D32" s="7">
        <v>12</v>
      </c>
      <c r="E32" s="8">
        <v>13</v>
      </c>
      <c r="F32" s="8">
        <f t="shared" si="0"/>
        <v>0.92307692307692313</v>
      </c>
      <c r="G32" s="7">
        <v>13</v>
      </c>
      <c r="H32" s="8">
        <v>13</v>
      </c>
      <c r="I32" s="8">
        <f t="shared" si="1"/>
        <v>1</v>
      </c>
      <c r="J32" s="24">
        <f t="shared" si="2"/>
        <v>96.15384615384616</v>
      </c>
      <c r="K32" s="7">
        <v>6</v>
      </c>
      <c r="L32" s="8">
        <v>6</v>
      </c>
      <c r="M32" s="24">
        <f t="shared" si="3"/>
        <v>100</v>
      </c>
      <c r="N32" s="9">
        <v>22</v>
      </c>
      <c r="O32" s="9">
        <v>22</v>
      </c>
      <c r="P32" s="10">
        <f t="shared" si="4"/>
        <v>1</v>
      </c>
      <c r="Q32" s="10">
        <f t="shared" si="5"/>
        <v>0</v>
      </c>
      <c r="R32" s="9">
        <v>21</v>
      </c>
      <c r="S32" s="9">
        <v>22</v>
      </c>
      <c r="T32" s="10">
        <f t="shared" si="6"/>
        <v>0.95454545454545459</v>
      </c>
      <c r="U32" s="10">
        <f t="shared" si="7"/>
        <v>4.5454545454545414E-2</v>
      </c>
      <c r="V32" s="24">
        <f t="shared" si="8"/>
        <v>97.727272727272734</v>
      </c>
      <c r="W32" s="17">
        <f t="shared" si="9"/>
        <v>97.937062937062933</v>
      </c>
      <c r="X32" s="15">
        <v>6</v>
      </c>
      <c r="Y32" s="11">
        <v>7</v>
      </c>
      <c r="Z32" s="32">
        <f t="shared" si="10"/>
        <v>85.714285714285708</v>
      </c>
      <c r="AA32" s="11">
        <v>22</v>
      </c>
      <c r="AB32" s="11">
        <v>22</v>
      </c>
      <c r="AC32" s="32">
        <f t="shared" si="11"/>
        <v>100</v>
      </c>
      <c r="AD32" s="12">
        <f t="shared" si="36"/>
        <v>0</v>
      </c>
      <c r="AE32" s="29">
        <v>22</v>
      </c>
      <c r="AF32" s="29">
        <v>22</v>
      </c>
      <c r="AG32" s="32">
        <f t="shared" si="13"/>
        <v>100</v>
      </c>
      <c r="AH32" s="12">
        <f t="shared" si="14"/>
        <v>0</v>
      </c>
      <c r="AI32" s="19">
        <f t="shared" si="15"/>
        <v>95.714285714285708</v>
      </c>
      <c r="AJ32" s="15">
        <v>1</v>
      </c>
      <c r="AK32" s="11">
        <v>5</v>
      </c>
      <c r="AL32" s="32">
        <f t="shared" si="16"/>
        <v>20</v>
      </c>
      <c r="AM32" s="30">
        <v>3</v>
      </c>
      <c r="AN32" s="12">
        <v>6</v>
      </c>
      <c r="AO32" s="32">
        <f t="shared" si="17"/>
        <v>50</v>
      </c>
      <c r="AP32" s="12">
        <v>19</v>
      </c>
      <c r="AQ32" s="12">
        <v>19</v>
      </c>
      <c r="AR32" s="32">
        <f t="shared" si="18"/>
        <v>100</v>
      </c>
      <c r="AS32" s="12">
        <f t="shared" si="19"/>
        <v>0</v>
      </c>
      <c r="AT32" s="19">
        <f t="shared" si="20"/>
        <v>56</v>
      </c>
      <c r="AU32" s="12">
        <v>22</v>
      </c>
      <c r="AV32" s="32">
        <v>22</v>
      </c>
      <c r="AW32" s="12">
        <f t="shared" si="21"/>
        <v>100</v>
      </c>
      <c r="AX32" s="12">
        <v>22</v>
      </c>
      <c r="AY32" s="12">
        <v>22</v>
      </c>
      <c r="AZ32" s="32">
        <f t="shared" si="22"/>
        <v>100</v>
      </c>
      <c r="BA32" s="12">
        <f t="shared" si="23"/>
        <v>0</v>
      </c>
      <c r="BB32" s="12">
        <v>22</v>
      </c>
      <c r="BC32" s="12">
        <v>22</v>
      </c>
      <c r="BD32" s="32">
        <f t="shared" si="24"/>
        <v>100</v>
      </c>
      <c r="BE32" s="12">
        <f t="shared" si="25"/>
        <v>0</v>
      </c>
      <c r="BF32" s="19">
        <f t="shared" si="26"/>
        <v>100</v>
      </c>
      <c r="BG32" s="12">
        <v>22</v>
      </c>
      <c r="BH32" s="12">
        <v>22</v>
      </c>
      <c r="BI32" s="32">
        <f t="shared" si="27"/>
        <v>100</v>
      </c>
      <c r="BJ32" s="12">
        <f t="shared" si="28"/>
        <v>0</v>
      </c>
      <c r="BK32" s="12">
        <v>22</v>
      </c>
      <c r="BL32" s="12">
        <v>22</v>
      </c>
      <c r="BM32" s="32">
        <f t="shared" si="29"/>
        <v>100</v>
      </c>
      <c r="BN32" s="12">
        <f t="shared" si="30"/>
        <v>0</v>
      </c>
      <c r="BO32" s="12">
        <v>22</v>
      </c>
      <c r="BP32" s="12">
        <v>22</v>
      </c>
      <c r="BQ32" s="32">
        <f t="shared" si="31"/>
        <v>100</v>
      </c>
      <c r="BR32" s="12">
        <f t="shared" si="32"/>
        <v>0</v>
      </c>
      <c r="BS32" s="20">
        <f t="shared" si="33"/>
        <v>100</v>
      </c>
      <c r="BT32" s="35">
        <f t="shared" si="34"/>
        <v>89.930269730269728</v>
      </c>
      <c r="BU32" s="15">
        <f>_xlfn.RANK.EQ(BT32,BT1:BT65,0)</f>
        <v>31</v>
      </c>
    </row>
    <row r="33" spans="1:73" ht="60" x14ac:dyDescent="0.25">
      <c r="A33" s="22">
        <v>30</v>
      </c>
      <c r="B33" s="6" t="s">
        <v>32</v>
      </c>
      <c r="C33" s="8">
        <v>30</v>
      </c>
      <c r="D33" s="7">
        <v>11</v>
      </c>
      <c r="E33" s="8">
        <v>13</v>
      </c>
      <c r="F33" s="8">
        <f t="shared" si="0"/>
        <v>0.84615384615384615</v>
      </c>
      <c r="G33" s="7">
        <v>0</v>
      </c>
      <c r="H33" s="8">
        <v>13</v>
      </c>
      <c r="I33" s="8">
        <f t="shared" si="1"/>
        <v>0</v>
      </c>
      <c r="J33" s="24">
        <f t="shared" si="2"/>
        <v>42.307692307692307</v>
      </c>
      <c r="K33" s="7">
        <v>0</v>
      </c>
      <c r="L33" s="8">
        <v>6</v>
      </c>
      <c r="M33" s="24">
        <f t="shared" si="3"/>
        <v>0</v>
      </c>
      <c r="N33" s="9">
        <v>30</v>
      </c>
      <c r="O33" s="9">
        <v>30</v>
      </c>
      <c r="P33" s="10">
        <f t="shared" si="4"/>
        <v>1</v>
      </c>
      <c r="Q33" s="10">
        <f t="shared" si="5"/>
        <v>0</v>
      </c>
      <c r="R33" s="9">
        <v>30</v>
      </c>
      <c r="S33" s="9">
        <v>30</v>
      </c>
      <c r="T33" s="10">
        <f t="shared" si="6"/>
        <v>1</v>
      </c>
      <c r="U33" s="10">
        <f t="shared" si="7"/>
        <v>0</v>
      </c>
      <c r="V33" s="24">
        <f t="shared" si="8"/>
        <v>100</v>
      </c>
      <c r="W33" s="18">
        <f t="shared" si="9"/>
        <v>52.692307692307693</v>
      </c>
      <c r="X33" s="15">
        <v>7</v>
      </c>
      <c r="Y33" s="11">
        <v>7</v>
      </c>
      <c r="Z33" s="32">
        <f t="shared" si="10"/>
        <v>100</v>
      </c>
      <c r="AA33" s="11">
        <v>30</v>
      </c>
      <c r="AB33" s="11">
        <v>30</v>
      </c>
      <c r="AC33" s="32">
        <f t="shared" si="11"/>
        <v>100</v>
      </c>
      <c r="AD33" s="12">
        <f t="shared" si="36"/>
        <v>0</v>
      </c>
      <c r="AE33" s="29">
        <v>30</v>
      </c>
      <c r="AF33" s="29">
        <v>30</v>
      </c>
      <c r="AG33" s="32">
        <f t="shared" si="13"/>
        <v>100</v>
      </c>
      <c r="AH33" s="12">
        <f t="shared" si="14"/>
        <v>0</v>
      </c>
      <c r="AI33" s="20">
        <f t="shared" si="15"/>
        <v>100</v>
      </c>
      <c r="AJ33" s="15">
        <v>5</v>
      </c>
      <c r="AK33" s="11">
        <v>5</v>
      </c>
      <c r="AL33" s="32">
        <f t="shared" si="16"/>
        <v>100</v>
      </c>
      <c r="AM33" s="30">
        <v>5</v>
      </c>
      <c r="AN33" s="12">
        <v>6</v>
      </c>
      <c r="AO33" s="32">
        <f t="shared" si="17"/>
        <v>83.333333333333343</v>
      </c>
      <c r="AP33" s="12">
        <v>30</v>
      </c>
      <c r="AQ33" s="12">
        <v>30</v>
      </c>
      <c r="AR33" s="32">
        <f t="shared" si="18"/>
        <v>100</v>
      </c>
      <c r="AS33" s="12">
        <f t="shared" si="19"/>
        <v>0</v>
      </c>
      <c r="AT33" s="20">
        <f t="shared" si="20"/>
        <v>93.333333333333343</v>
      </c>
      <c r="AU33" s="12">
        <v>25</v>
      </c>
      <c r="AV33" s="32">
        <v>25</v>
      </c>
      <c r="AW33" s="12">
        <f t="shared" si="21"/>
        <v>100</v>
      </c>
      <c r="AX33" s="12">
        <v>30</v>
      </c>
      <c r="AY33" s="12">
        <v>30</v>
      </c>
      <c r="AZ33" s="32">
        <f t="shared" si="22"/>
        <v>100</v>
      </c>
      <c r="BA33" s="12">
        <f t="shared" si="23"/>
        <v>0</v>
      </c>
      <c r="BB33" s="12">
        <v>26</v>
      </c>
      <c r="BC33" s="12">
        <v>26</v>
      </c>
      <c r="BD33" s="32">
        <f t="shared" si="24"/>
        <v>100</v>
      </c>
      <c r="BE33" s="12">
        <f t="shared" si="25"/>
        <v>0</v>
      </c>
      <c r="BF33" s="20">
        <f t="shared" si="26"/>
        <v>100</v>
      </c>
      <c r="BG33" s="12">
        <v>30</v>
      </c>
      <c r="BH33" s="12">
        <v>30</v>
      </c>
      <c r="BI33" s="32">
        <f t="shared" si="27"/>
        <v>100</v>
      </c>
      <c r="BJ33" s="12">
        <f t="shared" si="28"/>
        <v>0</v>
      </c>
      <c r="BK33" s="12">
        <v>30</v>
      </c>
      <c r="BL33" s="12">
        <v>30</v>
      </c>
      <c r="BM33" s="32">
        <f t="shared" si="29"/>
        <v>100</v>
      </c>
      <c r="BN33" s="12">
        <f t="shared" si="30"/>
        <v>0</v>
      </c>
      <c r="BO33" s="12">
        <v>30</v>
      </c>
      <c r="BP33" s="12">
        <v>30</v>
      </c>
      <c r="BQ33" s="32">
        <f t="shared" si="31"/>
        <v>100</v>
      </c>
      <c r="BR33" s="12">
        <f t="shared" si="32"/>
        <v>0</v>
      </c>
      <c r="BS33" s="20">
        <f t="shared" si="33"/>
        <v>100</v>
      </c>
      <c r="BT33" s="35">
        <f t="shared" si="34"/>
        <v>89.205128205128204</v>
      </c>
      <c r="BU33" s="15">
        <f>_xlfn.RANK.EQ(BT33,BT1:BT66,0)</f>
        <v>32</v>
      </c>
    </row>
    <row r="34" spans="1:73" ht="29.45" customHeight="1" x14ac:dyDescent="0.25">
      <c r="A34" s="22">
        <v>31</v>
      </c>
      <c r="B34" s="6" t="s">
        <v>36</v>
      </c>
      <c r="C34" s="8">
        <v>18</v>
      </c>
      <c r="D34" s="7">
        <v>10</v>
      </c>
      <c r="E34" s="8">
        <v>13</v>
      </c>
      <c r="F34" s="8">
        <f t="shared" si="0"/>
        <v>0.76923076923076927</v>
      </c>
      <c r="G34" s="7">
        <v>13</v>
      </c>
      <c r="H34" s="8">
        <v>13</v>
      </c>
      <c r="I34" s="8">
        <f t="shared" si="1"/>
        <v>1</v>
      </c>
      <c r="J34" s="24">
        <f t="shared" si="2"/>
        <v>88.461538461538453</v>
      </c>
      <c r="K34" s="7">
        <v>6</v>
      </c>
      <c r="L34" s="8">
        <v>6</v>
      </c>
      <c r="M34" s="24">
        <f t="shared" si="3"/>
        <v>100</v>
      </c>
      <c r="N34" s="9">
        <v>18</v>
      </c>
      <c r="O34" s="9">
        <v>18</v>
      </c>
      <c r="P34" s="10">
        <f t="shared" si="4"/>
        <v>1</v>
      </c>
      <c r="Q34" s="10">
        <f t="shared" si="5"/>
        <v>0</v>
      </c>
      <c r="R34" s="9">
        <v>18</v>
      </c>
      <c r="S34" s="9">
        <v>18</v>
      </c>
      <c r="T34" s="10">
        <f t="shared" si="6"/>
        <v>1</v>
      </c>
      <c r="U34" s="10">
        <f t="shared" si="7"/>
        <v>0</v>
      </c>
      <c r="V34" s="24">
        <f t="shared" si="8"/>
        <v>100</v>
      </c>
      <c r="W34" s="17">
        <f t="shared" si="9"/>
        <v>96.538461538461533</v>
      </c>
      <c r="X34" s="15">
        <v>6</v>
      </c>
      <c r="Y34" s="11">
        <v>7</v>
      </c>
      <c r="Z34" s="32">
        <f t="shared" si="10"/>
        <v>85.714285714285708</v>
      </c>
      <c r="AA34" s="11">
        <v>18</v>
      </c>
      <c r="AB34" s="11">
        <v>18</v>
      </c>
      <c r="AC34" s="32">
        <f t="shared" si="11"/>
        <v>100</v>
      </c>
      <c r="AD34" s="12">
        <f t="shared" si="36"/>
        <v>0</v>
      </c>
      <c r="AE34" s="29">
        <v>18</v>
      </c>
      <c r="AF34" s="29">
        <v>18</v>
      </c>
      <c r="AG34" s="32">
        <f t="shared" si="13"/>
        <v>100</v>
      </c>
      <c r="AH34" s="12">
        <f t="shared" si="14"/>
        <v>0</v>
      </c>
      <c r="AI34" s="19">
        <f t="shared" si="15"/>
        <v>95.714285714285708</v>
      </c>
      <c r="AJ34" s="15">
        <v>0</v>
      </c>
      <c r="AK34" s="11">
        <v>5</v>
      </c>
      <c r="AL34" s="32">
        <f t="shared" si="16"/>
        <v>0</v>
      </c>
      <c r="AM34" s="30">
        <v>5</v>
      </c>
      <c r="AN34" s="12">
        <v>6</v>
      </c>
      <c r="AO34" s="32">
        <f t="shared" si="17"/>
        <v>83.333333333333343</v>
      </c>
      <c r="AP34" s="12">
        <v>18</v>
      </c>
      <c r="AQ34" s="12">
        <v>18</v>
      </c>
      <c r="AR34" s="32">
        <f t="shared" si="18"/>
        <v>100</v>
      </c>
      <c r="AS34" s="12">
        <f t="shared" si="19"/>
        <v>0</v>
      </c>
      <c r="AT34" s="19">
        <f t="shared" si="20"/>
        <v>63.333333333333336</v>
      </c>
      <c r="AU34" s="12">
        <v>6</v>
      </c>
      <c r="AV34" s="32">
        <v>10</v>
      </c>
      <c r="AW34" s="12">
        <f t="shared" si="21"/>
        <v>60</v>
      </c>
      <c r="AX34" s="12">
        <v>18</v>
      </c>
      <c r="AY34" s="12">
        <v>18</v>
      </c>
      <c r="AZ34" s="32">
        <f t="shared" si="22"/>
        <v>100</v>
      </c>
      <c r="BA34" s="12">
        <f t="shared" si="23"/>
        <v>0</v>
      </c>
      <c r="BB34" s="12">
        <v>16</v>
      </c>
      <c r="BC34" s="12">
        <v>16</v>
      </c>
      <c r="BD34" s="32">
        <f t="shared" si="24"/>
        <v>100</v>
      </c>
      <c r="BE34" s="12">
        <f t="shared" si="25"/>
        <v>0</v>
      </c>
      <c r="BF34" s="19">
        <f t="shared" si="26"/>
        <v>84</v>
      </c>
      <c r="BG34" s="12">
        <v>17</v>
      </c>
      <c r="BH34" s="12">
        <v>17</v>
      </c>
      <c r="BI34" s="32">
        <f t="shared" si="27"/>
        <v>100</v>
      </c>
      <c r="BJ34" s="12">
        <f t="shared" si="28"/>
        <v>0</v>
      </c>
      <c r="BK34" s="12">
        <v>18</v>
      </c>
      <c r="BL34" s="12">
        <v>18</v>
      </c>
      <c r="BM34" s="32">
        <f t="shared" si="29"/>
        <v>100</v>
      </c>
      <c r="BN34" s="12">
        <f t="shared" si="30"/>
        <v>0</v>
      </c>
      <c r="BO34" s="12">
        <v>18</v>
      </c>
      <c r="BP34" s="12">
        <v>18</v>
      </c>
      <c r="BQ34" s="32">
        <f t="shared" si="31"/>
        <v>100</v>
      </c>
      <c r="BR34" s="12">
        <f t="shared" si="32"/>
        <v>0</v>
      </c>
      <c r="BS34" s="20">
        <f t="shared" si="33"/>
        <v>100</v>
      </c>
      <c r="BT34" s="35">
        <f t="shared" si="34"/>
        <v>87.917216117216114</v>
      </c>
      <c r="BU34" s="15">
        <f>_xlfn.RANK.EQ(BT34,BT1:BT67,0)</f>
        <v>33</v>
      </c>
    </row>
    <row r="35" spans="1:73" ht="45" x14ac:dyDescent="0.25">
      <c r="A35" s="22">
        <v>32</v>
      </c>
      <c r="B35" s="6" t="s">
        <v>40</v>
      </c>
      <c r="C35" s="8">
        <v>13</v>
      </c>
      <c r="D35" s="7">
        <v>10</v>
      </c>
      <c r="E35" s="8">
        <v>13</v>
      </c>
      <c r="F35" s="8">
        <f t="shared" si="0"/>
        <v>0.76923076923076927</v>
      </c>
      <c r="G35" s="7">
        <v>13</v>
      </c>
      <c r="H35" s="8">
        <v>13</v>
      </c>
      <c r="I35" s="8">
        <f t="shared" si="1"/>
        <v>1</v>
      </c>
      <c r="J35" s="24">
        <f t="shared" si="2"/>
        <v>88.461538461538453</v>
      </c>
      <c r="K35" s="7">
        <v>6</v>
      </c>
      <c r="L35" s="8">
        <v>6</v>
      </c>
      <c r="M35" s="24">
        <f t="shared" si="3"/>
        <v>100</v>
      </c>
      <c r="N35" s="9">
        <v>13</v>
      </c>
      <c r="O35" s="9">
        <v>13</v>
      </c>
      <c r="P35" s="10">
        <f t="shared" si="4"/>
        <v>1</v>
      </c>
      <c r="Q35" s="10">
        <f t="shared" si="5"/>
        <v>0</v>
      </c>
      <c r="R35" s="9">
        <v>13</v>
      </c>
      <c r="S35" s="9">
        <v>13</v>
      </c>
      <c r="T35" s="10">
        <f t="shared" si="6"/>
        <v>1</v>
      </c>
      <c r="U35" s="10">
        <f t="shared" si="7"/>
        <v>0</v>
      </c>
      <c r="V35" s="24">
        <f t="shared" si="8"/>
        <v>100</v>
      </c>
      <c r="W35" s="17">
        <f t="shared" si="9"/>
        <v>96.538461538461533</v>
      </c>
      <c r="X35" s="15">
        <v>5</v>
      </c>
      <c r="Y35" s="11">
        <v>7</v>
      </c>
      <c r="Z35" s="32">
        <f t="shared" si="10"/>
        <v>71.428571428571431</v>
      </c>
      <c r="AA35" s="11">
        <v>13</v>
      </c>
      <c r="AB35" s="11">
        <v>13</v>
      </c>
      <c r="AC35" s="32">
        <f t="shared" si="11"/>
        <v>100</v>
      </c>
      <c r="AD35" s="12">
        <f t="shared" si="36"/>
        <v>0</v>
      </c>
      <c r="AE35" s="29">
        <v>13</v>
      </c>
      <c r="AF35" s="29">
        <v>13</v>
      </c>
      <c r="AG35" s="32">
        <f t="shared" si="13"/>
        <v>100</v>
      </c>
      <c r="AH35" s="12">
        <f t="shared" si="14"/>
        <v>0</v>
      </c>
      <c r="AI35" s="19">
        <f t="shared" si="15"/>
        <v>91.428571428571431</v>
      </c>
      <c r="AJ35" s="15">
        <v>1</v>
      </c>
      <c r="AK35" s="11">
        <v>5</v>
      </c>
      <c r="AL35" s="32">
        <f t="shared" si="16"/>
        <v>20</v>
      </c>
      <c r="AM35" s="30">
        <v>4</v>
      </c>
      <c r="AN35" s="12">
        <v>6</v>
      </c>
      <c r="AO35" s="32">
        <f t="shared" si="17"/>
        <v>66.666666666666657</v>
      </c>
      <c r="AP35" s="12">
        <v>13</v>
      </c>
      <c r="AQ35" s="12">
        <v>13</v>
      </c>
      <c r="AR35" s="32">
        <f t="shared" si="18"/>
        <v>100</v>
      </c>
      <c r="AS35" s="12">
        <f t="shared" si="19"/>
        <v>0</v>
      </c>
      <c r="AT35" s="19">
        <f t="shared" si="20"/>
        <v>62.666666666666664</v>
      </c>
      <c r="AU35" s="12">
        <v>2</v>
      </c>
      <c r="AV35" s="32">
        <v>5</v>
      </c>
      <c r="AW35" s="12">
        <f t="shared" si="21"/>
        <v>40</v>
      </c>
      <c r="AX35" s="12">
        <v>13</v>
      </c>
      <c r="AY35" s="12">
        <v>13</v>
      </c>
      <c r="AZ35" s="32">
        <f t="shared" si="22"/>
        <v>100</v>
      </c>
      <c r="BA35" s="12">
        <f t="shared" si="23"/>
        <v>0</v>
      </c>
      <c r="BB35" s="12">
        <v>13</v>
      </c>
      <c r="BC35" s="12">
        <v>13</v>
      </c>
      <c r="BD35" s="32">
        <f t="shared" si="24"/>
        <v>100</v>
      </c>
      <c r="BE35" s="12">
        <f t="shared" si="25"/>
        <v>0</v>
      </c>
      <c r="BF35" s="19">
        <f t="shared" si="26"/>
        <v>76</v>
      </c>
      <c r="BG35" s="12">
        <v>10</v>
      </c>
      <c r="BH35" s="12">
        <v>10</v>
      </c>
      <c r="BI35" s="32">
        <f t="shared" si="27"/>
        <v>100</v>
      </c>
      <c r="BJ35" s="12">
        <f t="shared" si="28"/>
        <v>0</v>
      </c>
      <c r="BK35" s="12">
        <v>13</v>
      </c>
      <c r="BL35" s="12">
        <v>13</v>
      </c>
      <c r="BM35" s="32">
        <f t="shared" si="29"/>
        <v>100</v>
      </c>
      <c r="BN35" s="12">
        <f t="shared" si="30"/>
        <v>0</v>
      </c>
      <c r="BO35" s="12">
        <v>13</v>
      </c>
      <c r="BP35" s="12">
        <v>13</v>
      </c>
      <c r="BQ35" s="32">
        <f t="shared" si="31"/>
        <v>100</v>
      </c>
      <c r="BR35" s="12">
        <f t="shared" si="32"/>
        <v>0</v>
      </c>
      <c r="BS35" s="20">
        <f t="shared" si="33"/>
        <v>100</v>
      </c>
      <c r="BT35" s="35">
        <f t="shared" si="34"/>
        <v>85.326739926739918</v>
      </c>
      <c r="BU35" s="15">
        <f>_xlfn.RANK.EQ(BT35,BT1:BT68,0)</f>
        <v>34</v>
      </c>
    </row>
    <row r="36" spans="1:73" x14ac:dyDescent="0.25">
      <c r="C36" s="8"/>
      <c r="BF36" s="12"/>
    </row>
    <row r="38" spans="1:73" x14ac:dyDescent="0.25">
      <c r="C38" s="8">
        <f>SUM((C2:C35))</f>
        <v>7561</v>
      </c>
    </row>
  </sheetData>
  <autoFilter ref="A1:BT35">
    <sortState ref="A2:BT35">
      <sortCondition descending="1" ref="BT1:BT35"/>
    </sortState>
  </autoFilter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Родимова Людмила Евгеньевна</cp:lastModifiedBy>
  <cp:lastPrinted>2019-11-29T10:12:09Z</cp:lastPrinted>
  <dcterms:created xsi:type="dcterms:W3CDTF">2019-11-28T10:51:47Z</dcterms:created>
  <dcterms:modified xsi:type="dcterms:W3CDTF">2020-10-22T05:12:29Z</dcterms:modified>
</cp:coreProperties>
</file>